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倉位規則" sheetId="2" state="visible" r:id="rId2"/>
    <sheet xmlns:r="http://schemas.openxmlformats.org/officeDocument/2006/relationships" name="交易日誌" sheetId="3" state="visible" r:id="rId3"/>
    <sheet xmlns:r="http://schemas.openxmlformats.org/officeDocument/2006/relationships" name="每週檢討" sheetId="4" state="visible" r:id="rId4"/>
    <sheet xmlns:r="http://schemas.openxmlformats.org/officeDocument/2006/relationships" name="12週計劃" sheetId="5" state="visible" r:id="rId5"/>
    <sheet xmlns:r="http://schemas.openxmlformats.org/officeDocument/2006/relationships" name="複利現實" sheetId="6" state="visible" r:id="rId6"/>
  </sheets>
  <definedNames>
    <definedName name="StartCap">'倉位規則'!$B$5</definedName>
    <definedName name="RiskPct">'倉位規則'!$B$6</definedName>
    <definedName name="CapCrypto">'倉位規則'!$B$7</definedName>
    <definedName name="CapETF">'倉位規則'!$B$8</definedName>
    <definedName name="CapCryptoTotal">'倉位規則'!$B$9</definedName>
    <definedName name="DDLimit">'倉位規則'!$B$10</definedName>
    <definedName name="_xlnm._FilterDatabase" localSheetId="2" hidden="1">'交易日誌'!$A$1:$W$501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0.0%"/>
    <numFmt numFmtId="165" formatCode="#,##0.0000"/>
    <numFmt numFmtId="166" formatCode="yyyy-mm-dd"/>
    <numFmt numFmtId="167" formatCode="#,##0.00;[Red]-#,##0.00"/>
    <numFmt numFmtId="168" formatCode="0.00;[Red]-0.00"/>
    <numFmt numFmtId="169" formatCode="0.0%;[Red]-0.0%"/>
    <numFmt numFmtId="170" formatCode="mm-dd"/>
    <numFmt numFmtId="171" formatCode="0%&quot; 年回報&quot;"/>
    <numFmt numFmtId="172" formatCode="0.0&quot; 年&quot;"/>
    <numFmt numFmtId="173" formatCode="0&quot; 年&quot;"/>
  </numFmts>
  <fonts count="8">
    <font>
      <name val="Calibri"/>
      <family val="2"/>
      <color theme="1"/>
      <sz val="11"/>
      <scheme val="minor"/>
    </font>
    <font>
      <name val="Noto Sans CJK TC"/>
      <b val="1"/>
      <color rgb="001F3864"/>
      <sz val="16"/>
    </font>
    <font>
      <name val="Noto Sans CJK TC"/>
      <i val="1"/>
      <color rgb="00808080"/>
      <sz val="9"/>
    </font>
    <font>
      <name val="Noto Sans CJK TC"/>
      <b val="1"/>
      <color rgb="00C56A00"/>
      <sz val="12"/>
    </font>
    <font>
      <name val="Noto Sans CJK TC"/>
      <sz val="10"/>
    </font>
    <font>
      <name val="Noto Sans CJK TC"/>
      <b val="1"/>
      <sz val="10"/>
    </font>
    <font>
      <name val="Noto Sans CJK TC"/>
      <b val="1"/>
      <color rgb="00FFFFFF"/>
      <sz val="10"/>
    </font>
    <font>
      <name val="Noto Sans CJK TC"/>
      <color rgb="00808080"/>
      <sz val="9"/>
    </font>
  </fonts>
  <fills count="7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EDEDED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1" pivotButton="0" quotePrefix="0" xfId="0"/>
    <xf numFmtId="3" fontId="5" fillId="2" borderId="1" pivotButton="0" quotePrefix="0" xfId="0"/>
    <xf numFmtId="164" fontId="5" fillId="2" borderId="1" pivotButton="0" quotePrefix="0" xfId="0"/>
    <xf numFmtId="9" fontId="5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4" fontId="5" fillId="2" borderId="1" pivotButton="0" quotePrefix="0" xfId="0"/>
    <xf numFmtId="0" fontId="7" fillId="0" borderId="0" pivotButton="0" quotePrefix="0" xfId="0"/>
    <xf numFmtId="0" fontId="5" fillId="2" borderId="1" pivotButton="0" quotePrefix="0" xfId="0"/>
    <xf numFmtId="4" fontId="5" fillId="4" borderId="1" pivotButton="0" quotePrefix="0" xfId="0"/>
    <xf numFmtId="165" fontId="5" fillId="4" borderId="1" pivotButton="0" quotePrefix="0" xfId="0"/>
    <xf numFmtId="9" fontId="5" fillId="4" borderId="1" pivotButton="0" quotePrefix="0" xfId="0"/>
    <xf numFmtId="164" fontId="5" fillId="4" borderId="1" pivotButton="0" quotePrefix="0" xfId="0"/>
    <xf numFmtId="2" fontId="5" fillId="4" borderId="1" pivotButton="0" quotePrefix="0" xfId="0"/>
    <xf numFmtId="0" fontId="4" fillId="5" borderId="1" pivotButton="0" quotePrefix="0" xfId="0"/>
    <xf numFmtId="166" fontId="4" fillId="5" borderId="1" pivotButton="0" quotePrefix="0" xfId="0"/>
    <xf numFmtId="4" fontId="4" fillId="5" borderId="1" pivotButton="0" quotePrefix="0" xfId="0"/>
    <xf numFmtId="165" fontId="4" fillId="5" borderId="1" pivotButton="0" quotePrefix="0" xfId="0"/>
    <xf numFmtId="4" fontId="4" fillId="4" borderId="1" pivotButton="0" quotePrefix="0" xfId="0"/>
    <xf numFmtId="0" fontId="4" fillId="5" borderId="1" applyAlignment="1" pivotButton="0" quotePrefix="0" xfId="0">
      <alignment vertical="top" wrapText="1"/>
    </xf>
    <xf numFmtId="167" fontId="4" fillId="4" borderId="1" pivotButton="0" quotePrefix="0" xfId="0"/>
    <xf numFmtId="168" fontId="4" fillId="4" borderId="1" pivotButton="0" quotePrefix="0" xfId="0"/>
    <xf numFmtId="169" fontId="4" fillId="4" borderId="1" pivotButton="0" quotePrefix="0" xfId="0"/>
    <xf numFmtId="166" fontId="4" fillId="0" borderId="1" pivotButton="0" quotePrefix="0" xfId="0"/>
    <xf numFmtId="4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6" fontId="5" fillId="2" borderId="1" pivotButton="0" quotePrefix="0" xfId="0"/>
    <xf numFmtId="1" fontId="5" fillId="4" borderId="1" pivotButton="0" quotePrefix="0" xfId="0"/>
    <xf numFmtId="167" fontId="5" fillId="4" borderId="1" pivotButton="0" quotePrefix="0" xfId="0"/>
    <xf numFmtId="169" fontId="5" fillId="4" borderId="1" pivotButton="0" quotePrefix="0" xfId="0"/>
    <xf numFmtId="1" fontId="4" fillId="4" borderId="1" applyAlignment="1" pivotButton="0" quotePrefix="0" xfId="0">
      <alignment horizontal="center" vertical="center" wrapText="1"/>
    </xf>
    <xf numFmtId="170" fontId="4" fillId="4" borderId="1" applyAlignment="1" pivotButton="0" quotePrefix="0" xfId="0">
      <alignment horizontal="center" vertical="center" wrapText="1"/>
    </xf>
    <xf numFmtId="9" fontId="4" fillId="4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71" fontId="5" fillId="2" borderId="1" applyAlignment="1" pivotButton="0" quotePrefix="0" xfId="0">
      <alignment horizontal="center" vertical="center" wrapText="1"/>
    </xf>
    <xf numFmtId="3" fontId="4" fillId="4" borderId="1" pivotButton="0" quotePrefix="0" xfId="0"/>
    <xf numFmtId="172" fontId="5" fillId="4" borderId="1" pivotButton="0" quotePrefix="0" xfId="0"/>
    <xf numFmtId="171" fontId="6" fillId="3" borderId="0" applyAlignment="1" pivotButton="0" quotePrefix="0" xfId="0">
      <alignment horizontal="center" vertical="center" wrapText="1"/>
    </xf>
    <xf numFmtId="172" fontId="4" fillId="4" borderId="1" pivotButton="0" quotePrefix="0" xfId="0"/>
    <xf numFmtId="1" fontId="5" fillId="2" borderId="1" pivotButton="0" quotePrefix="0" xfId="0"/>
    <xf numFmtId="3" fontId="5" fillId="4" borderId="1" pivotButton="0" quotePrefix="0" xfId="0"/>
    <xf numFmtId="173" fontId="5" fillId="2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center" vertical="center" wrapText="1"/>
    </xf>
    <xf numFmtId="9" fontId="5" fillId="2" borderId="1" applyAlignment="1" pivotButton="0" quotePrefix="0" xfId="0">
      <alignment horizontal="center" vertical="center" wrapText="1"/>
    </xf>
    <xf numFmtId="9" fontId="5" fillId="4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center" vertical="center" wrapText="1"/>
    </xf>
    <xf numFmtId="3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b val="1"/>
        <color rgb="00C00000"/>
      </font>
      <fill>
        <patternFill patternType="solid">
          <fgColor rgb="00FCE4D6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E2EFDA"/>
        </patternFill>
      </fill>
    </dxf>
    <dxf>
      <font>
        <b val="1"/>
        <color rgb="00006100"/>
      </font>
      <fill>
        <patternFill patternType="solid">
          <fgColor rgb="00E2EFDA"/>
        </patternFill>
      </fill>
    </dxf>
    <dxf>
      <font>
        <b val="1"/>
        <color rgb="00006100"/>
      </font>
      <fill>
        <patternFill patternType="solid">
          <f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A19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US$10,000 紙上交易學習計劃（加密 50%／美股 ETF 50%）</t>
        </is>
      </c>
    </row>
    <row r="2">
      <c r="A2" s="2" t="inlineStr">
        <is>
          <t>只供教育用途，並不構成任何投資建議；不保證任何回報；本檔案只用於紙上（模擬）交易，不涉及任何真實落盤。</t>
        </is>
      </c>
    </row>
    <row r="4" ht="20" customHeight="1">
      <c r="A4" s="3" t="inlineStr">
        <is>
          <t>點樣用呢個檔案</t>
        </is>
      </c>
    </row>
    <row r="5" ht="20" customHeight="1">
      <c r="A5" s="4" t="inlineStr">
        <is>
          <t>1. 黃色格＝你自己填；綠色格＝自動計算（有公式，唔好改）；灰色行＝範例資料。</t>
        </is>
      </c>
    </row>
    <row r="6" ht="20" customHeight="1">
      <c r="A6" s="4" t="inlineStr">
        <is>
          <t>2. 「倉位規則」：先睇規則，再用「倉位計算機」——輸入帳戶淨值、入場價、止蝕價，就會計出可以買幾多單位。</t>
        </is>
      </c>
    </row>
    <row r="7" ht="20" customHeight="1">
      <c r="A7" s="4" t="inlineStr">
        <is>
          <t>3. 「交易日誌」：每一筆紙上交易都要記低（入場前寫理由、止蝕、目標；出場後寫結果同教訓）。盈虧、R 倍數、淨值、回撤會自動計。</t>
        </is>
      </c>
    </row>
    <row r="8" ht="20" customHeight="1">
      <c r="A8" s="4" t="inlineStr">
        <is>
          <t>4. 「每週檢討」：填第 1 週開始日期，之後每週統計會自動由日誌抽出：勝率、平均 R、最大回撤、違規次數。</t>
        </is>
      </c>
    </row>
    <row r="9" ht="20" customHeight="1">
      <c r="A9" s="4" t="inlineStr">
        <is>
          <t>5. 「12週計劃」：逐週學習同練習目標；最底有「考慮小額真錢前嘅門檻」，全部達標先好考慮，未達標就繼續紙上練。</t>
        </is>
      </c>
    </row>
    <row r="10" ht="20" customHeight="1">
      <c r="A10" s="4" t="inlineStr">
        <is>
          <t>6. 「複利現實」：$10,000 用唔同年回報要幾多年先到 $100,000、每月供款嘅影響、10 倍所需年回報，同埋「蝕 50% 要賺 100% 先返本」。</t>
        </is>
      </c>
    </row>
    <row r="11" ht="20" customHeight="1">
      <c r="A11" s="4" t="inlineStr">
        <is>
          <t>7. 正式練習前，請刪除「交易日誌」入面標明「範例資料」嘅幾行（成行刪除），公式會自動調整。</t>
        </is>
      </c>
    </row>
    <row r="12" ht="20" customHeight="1">
      <c r="A12" s="3" t="inlineStr">
        <is>
          <t>練習用平台（全部用模擬／紙上帳戶）</t>
        </is>
      </c>
    </row>
    <row r="13" ht="20" customHeight="1">
      <c r="A13" s="4" t="inlineStr">
        <is>
          <t>美股／ETF：Interactive Brokers（IBKR）Paper Trading 帳戶、富途牛牛（Futu）／Moomoo 模擬交易。</t>
        </is>
      </c>
    </row>
    <row r="14" ht="20" customHeight="1">
      <c r="A14" s="4" t="inlineStr">
        <is>
          <t>加密：用 TradingView 圖表＋本檔案手動記錄；Binance 只作學習介面同數據參考。香港證監會持牌平台例子：HashKey Exchange、OSL。</t>
        </is>
      </c>
    </row>
    <row r="15" ht="20" customHeight="1">
      <c r="A15" s="3" t="inlineStr">
        <is>
          <t>紅線（任何時候都唔做）</t>
        </is>
      </c>
    </row>
    <row r="16" ht="20" customHeight="1">
      <c r="A16" s="4" t="inlineStr">
        <is>
          <t>唔用槓桿、唔玩合約／期貨／期權；唔買 meme 幣；只做 BTC、ETH 現貨同寬基指數 ETF 練習。</t>
        </is>
      </c>
    </row>
    <row r="17" ht="20" customHeight="1">
      <c r="A17" s="4" t="inlineStr">
        <is>
          <t>API 永遠唔開提款權限；唔信保證回報、高息「理財」計劃；唔用未持牌平台（例如 JPEX 事件）；只用輸得起嘅錢。</t>
        </is>
      </c>
    </row>
    <row r="18" ht="20" customHeight="1">
      <c r="A18" s="3" t="inlineStr">
        <is>
          <t>免責聲明</t>
        </is>
      </c>
    </row>
    <row r="19" ht="20" customHeight="1">
      <c r="A19" s="4" t="inlineStr">
        <is>
          <t>只供教育用途，並不構成任何投資建議；不保證任何回報；本檔案只用於紙上（模擬）交易，不涉及任何真實落盤。過往表現不代表將來；加密資產同股票價格都可以大幅下跌，甚至損失全部本金。任何真實投資決定前，應自行研究並考慮諮詢持牌專業人士。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C56A00"/>
    <outlinePr summaryBelow="1" summaryRight="1"/>
    <pageSetUpPr fitToPage="1"/>
  </sheetPr>
  <dimension ref="A1:C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0" customWidth="1" min="3" max="3"/>
  </cols>
  <sheetData>
    <row r="1">
      <c r="A1" s="1" t="inlineStr">
        <is>
          <t>倉位規則同倉位計算機</t>
        </is>
      </c>
    </row>
    <row r="2">
      <c r="A2" s="2" t="inlineStr">
        <is>
          <t>只供教育用途，並不構成任何投資建議；不保證任何回報；本檔案只用於紙上（模擬）交易，不涉及任何真實落盤。</t>
        </is>
      </c>
    </row>
    <row r="4">
      <c r="A4" s="3" t="inlineStr">
        <is>
          <t>基本設定</t>
        </is>
      </c>
    </row>
    <row r="5">
      <c r="A5" s="5" t="inlineStr">
        <is>
          <t>起始虛擬資金（US$）</t>
        </is>
      </c>
      <c r="B5" s="6" t="n">
        <v>10000</v>
      </c>
    </row>
    <row r="6">
      <c r="A6" s="5" t="inlineStr">
        <is>
          <t>每筆最大風險（佔淨值）</t>
        </is>
      </c>
      <c r="B6" s="7" t="n">
        <v>0.01</v>
      </c>
    </row>
    <row r="7">
      <c r="A7" s="5" t="inlineStr">
        <is>
          <t>加密單一資產倉位上限</t>
        </is>
      </c>
      <c r="B7" s="8" t="n">
        <v>0.2</v>
      </c>
    </row>
    <row r="8">
      <c r="A8" s="5" t="inlineStr">
        <is>
          <t>單一 ETF 倉位上限</t>
        </is>
      </c>
      <c r="B8" s="8" t="n">
        <v>0.25</v>
      </c>
    </row>
    <row r="9">
      <c r="A9" s="5" t="inlineStr">
        <is>
          <t>加密總倉位上限</t>
        </is>
      </c>
      <c r="B9" s="8" t="n">
        <v>0.5</v>
      </c>
    </row>
    <row r="10">
      <c r="A10" s="5" t="inlineStr">
        <is>
          <t>最大回撤警戒線（暫停交易）</t>
        </is>
      </c>
      <c r="B10" s="8" t="n">
        <v>-0.1</v>
      </c>
    </row>
    <row r="12">
      <c r="A12" s="3" t="inlineStr">
        <is>
          <t>規則（必須遵守，違反要喺日誌標「是」）</t>
        </is>
      </c>
    </row>
    <row r="13">
      <c r="A13" s="9" t="inlineStr">
        <is>
          <t>#</t>
        </is>
      </c>
      <c r="B13" s="9" t="inlineStr">
        <is>
          <t>規則</t>
        </is>
      </c>
      <c r="C13" s="9" t="inlineStr">
        <is>
          <t>內容</t>
        </is>
      </c>
    </row>
    <row r="14" ht="32" customHeight="1">
      <c r="A14" s="10" t="inlineStr">
        <is>
          <t>1</t>
        </is>
      </c>
      <c r="B14" s="10" t="inlineStr">
        <is>
          <t>每筆風險</t>
        </is>
      </c>
      <c r="C14" s="11" t="inlineStr">
        <is>
          <t>每筆交易最多蝕帳戶淨值 1%（$10,000 即 $100）。風險＝（入場價－止蝕價）× 數量。</t>
        </is>
      </c>
    </row>
    <row r="15" ht="32" customHeight="1">
      <c r="A15" s="10" t="inlineStr">
        <is>
          <t>2</t>
        </is>
      </c>
      <c r="B15" s="10" t="inlineStr">
        <is>
          <t>入場前定止蝕</t>
        </is>
      </c>
      <c r="C15" s="11" t="inlineStr">
        <is>
          <t>未寫低止蝕價唔准入場；止蝕只可以收窄，唔可以放寬或者取消。</t>
        </is>
      </c>
    </row>
    <row r="16" ht="32" customHeight="1">
      <c r="A16" s="10" t="inlineStr">
        <is>
          <t>3</t>
        </is>
      </c>
      <c r="B16" s="10" t="inlineStr">
        <is>
          <t>單一資產上限</t>
        </is>
      </c>
      <c r="C16" s="11" t="inlineStr">
        <is>
          <t>BTC 或 ETH 單一倉位唔超過淨值 20%；單一 ETF 唔超過 25%。</t>
        </is>
      </c>
    </row>
    <row r="17" ht="32" customHeight="1">
      <c r="A17" s="10" t="inlineStr">
        <is>
          <t>4</t>
        </is>
      </c>
      <c r="B17" s="10" t="inlineStr">
        <is>
          <t>加密總上限</t>
        </is>
      </c>
      <c r="C17" s="11" t="inlineStr">
        <is>
          <t>所有加密倉位加埋唔超過淨值 50%；其餘放美股 ETF 或現金。</t>
        </is>
      </c>
    </row>
    <row r="18" ht="32" customHeight="1">
      <c r="A18" s="10" t="inlineStr">
        <is>
          <t>5</t>
        </is>
      </c>
      <c r="B18" s="10" t="inlineStr">
        <is>
          <t>只做現貨做多</t>
        </is>
      </c>
      <c r="C18" s="11" t="inlineStr">
        <is>
          <t>唔用槓桿、唔做空、唔玩合約／期貨／期權、唔買 meme 幣。</t>
        </is>
      </c>
    </row>
    <row r="19" ht="32" customHeight="1">
      <c r="A19" s="10" t="inlineStr">
        <is>
          <t>6</t>
        </is>
      </c>
      <c r="B19" s="10" t="inlineStr">
        <is>
          <t>可交易清單</t>
        </is>
      </c>
      <c r="C19" s="11" t="inlineStr">
        <is>
          <t>加密：BTC、ETH 現貨。美股：低成本寬基指數 ETF（追蹤 S&amp;P 500、全美股市、全球股市），作學習用途。</t>
        </is>
      </c>
    </row>
    <row r="20" ht="32" customHeight="1">
      <c r="A20" s="10" t="inlineStr">
        <is>
          <t>7</t>
        </is>
      </c>
      <c r="B20" s="10" t="inlineStr">
        <is>
          <t>每日／每週次數</t>
        </is>
      </c>
      <c r="C20" s="11" t="inlineStr">
        <is>
          <t>每日最多 2 筆新交易，每週最多 5 筆；唔准為咗「追返」而加碼。</t>
        </is>
      </c>
    </row>
    <row r="21" ht="32" customHeight="1">
      <c r="A21" s="10" t="inlineStr">
        <is>
          <t>8</t>
        </is>
      </c>
      <c r="B21" s="10" t="inlineStr">
        <is>
          <t>回撤暫停</t>
        </is>
      </c>
      <c r="C21" s="11" t="inlineStr">
        <is>
          <t>帳戶由高位回落 10% 即暫停一週，只做檢討唔落新單。</t>
        </is>
      </c>
    </row>
    <row r="22" ht="32" customHeight="1">
      <c r="A22" s="10" t="inlineStr">
        <is>
          <t>9</t>
        </is>
      </c>
      <c r="B22" s="10" t="inlineStr">
        <is>
          <t>先寫後做</t>
        </is>
      </c>
      <c r="C22" s="11" t="inlineStr">
        <is>
          <t>入場理由、目標、情緒要入場前寫；出場後 24 小時內寫教訓。</t>
        </is>
      </c>
    </row>
    <row r="24">
      <c r="A24" s="3" t="inlineStr">
        <is>
          <t>倉位計算機（填黃色格）</t>
        </is>
      </c>
    </row>
    <row r="25">
      <c r="A25" s="5" t="inlineStr">
        <is>
          <t>帳戶淨值（US$）</t>
        </is>
      </c>
      <c r="B25" s="12">
        <f>IFERROR(LOOKUP(2,1/ISNUMBER('交易日誌'!S2:S500),'交易日誌'!S2:S500),StartCap)</f>
        <v/>
      </c>
      <c r="C25" s="13" t="inlineStr">
        <is>
          <t>預設＝日誌最新淨值；可以直接覆蓋輸入</t>
        </is>
      </c>
    </row>
    <row r="26">
      <c r="A26" s="5" t="inlineStr">
        <is>
          <t>市場</t>
        </is>
      </c>
      <c r="B26" s="14" t="inlineStr">
        <is>
          <t>加密</t>
        </is>
      </c>
      <c r="C26" s="13" t="inlineStr">
        <is>
          <t>揀「加密」或「美股ETF」</t>
        </is>
      </c>
    </row>
    <row r="27">
      <c r="A27" s="5" t="inlineStr">
        <is>
          <t>入場價</t>
        </is>
      </c>
      <c r="B27" s="12" t="n">
        <v>80000</v>
      </c>
      <c r="C27" s="13" t="inlineStr">
        <is>
          <t>例：BTC 80,000</t>
        </is>
      </c>
    </row>
    <row r="28">
      <c r="A28" s="5" t="inlineStr">
        <is>
          <t>止蝕價</t>
        </is>
      </c>
      <c r="B28" s="12" t="n">
        <v>76000</v>
      </c>
      <c r="C28" s="13" t="inlineStr">
        <is>
          <t>必須低過入場價（只做多）</t>
        </is>
      </c>
    </row>
    <row r="29">
      <c r="A29" s="5" t="inlineStr">
        <is>
          <t>目標價</t>
        </is>
      </c>
      <c r="B29" s="12" t="n">
        <v>88000</v>
      </c>
      <c r="C29" s="13" t="inlineStr">
        <is>
          <t>用嚟計回報風險比</t>
        </is>
      </c>
    </row>
    <row r="30">
      <c r="A30" s="5" t="inlineStr">
        <is>
          <t>每筆風險金額（US$）</t>
        </is>
      </c>
      <c r="B30" s="15">
        <f>B25*RiskPct</f>
        <v/>
      </c>
      <c r="C30" s="13" t="inlineStr">
        <is>
          <t>淨值 × 1%</t>
        </is>
      </c>
    </row>
    <row r="31">
      <c r="A31" s="5" t="inlineStr">
        <is>
          <t>每單位風險</t>
        </is>
      </c>
      <c r="B31" s="15">
        <f>IF(B28&gt;=B27,"止蝕要低過入場價",B27-B28)</f>
        <v/>
      </c>
      <c r="C31" s="13" t="inlineStr">
        <is>
          <t>入場價－止蝕價</t>
        </is>
      </c>
    </row>
    <row r="32">
      <c r="A32" s="5" t="inlineStr">
        <is>
          <t>按風險計可買單位</t>
        </is>
      </c>
      <c r="B32" s="16">
        <f>IFERROR(B30/B31,"")</f>
        <v/>
      </c>
      <c r="C32" s="13" t="inlineStr">
        <is>
          <t>風險金額 ÷ 每單位風險</t>
        </is>
      </c>
    </row>
    <row r="33">
      <c r="A33" s="5" t="inlineStr">
        <is>
          <t>倉位上限（%）</t>
        </is>
      </c>
      <c r="B33" s="17">
        <f>IF(B26="加密",CapCrypto,CapETF)</f>
        <v/>
      </c>
      <c r="C33" s="13" t="inlineStr">
        <is>
          <t>加密 20%／ETF 25%</t>
        </is>
      </c>
    </row>
    <row r="34">
      <c r="A34" s="5" t="inlineStr">
        <is>
          <t>按上限最多可買單位</t>
        </is>
      </c>
      <c r="B34" s="16">
        <f>IFERROR(B25*B33/B27,"")</f>
        <v/>
      </c>
      <c r="C34" s="13" t="inlineStr">
        <is>
          <t>淨值 × 上限 ÷ 入場價</t>
        </is>
      </c>
    </row>
    <row r="35">
      <c r="A35" s="5" t="inlineStr">
        <is>
          <t>建議單位（取較細）</t>
        </is>
      </c>
      <c r="B35" s="16">
        <f>IFERROR(MIN(B32,B34),"")</f>
        <v/>
      </c>
      <c r="C35" s="13" t="inlineStr">
        <is>
          <t>呢個先係最終數量</t>
        </is>
      </c>
    </row>
    <row r="36">
      <c r="A36" s="5" t="inlineStr">
        <is>
          <t>倉位價值（US$）</t>
        </is>
      </c>
      <c r="B36" s="15">
        <f>IFERROR(B35*B27,"")</f>
        <v/>
      </c>
      <c r="C36" s="13" t="inlineStr"/>
    </row>
    <row r="37">
      <c r="A37" s="5" t="inlineStr">
        <is>
          <t>佔淨值（%）</t>
        </is>
      </c>
      <c r="B37" s="18">
        <f>IFERROR(B36/B25,"")</f>
        <v/>
      </c>
      <c r="C37" s="13" t="inlineStr"/>
    </row>
    <row r="38">
      <c r="A38" s="5" t="inlineStr">
        <is>
          <t>實際風險（US$）</t>
        </is>
      </c>
      <c r="B38" s="15">
        <f>IFERROR(B35*B31,"")</f>
        <v/>
      </c>
      <c r="C38" s="13" t="inlineStr">
        <is>
          <t>被上限收細後，實際風險可能少過 1%</t>
        </is>
      </c>
    </row>
    <row r="39">
      <c r="A39" s="5" t="inlineStr">
        <is>
          <t>回報風險比（R:R）</t>
        </is>
      </c>
      <c r="B39" s="19">
        <f>IFERROR((B29-B27)/B31,"")</f>
        <v/>
      </c>
      <c r="C39" s="13" t="inlineStr">
        <is>
          <t>建議最少 2</t>
        </is>
      </c>
    </row>
  </sheetData>
  <dataValidations count="1">
    <dataValidation sqref="B26" showDropDown="0" showInputMessage="0" showErrorMessage="0" allowBlank="0" type="list">
      <formula1>"加密,美股ETF"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W50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0" customWidth="1" min="3" max="3"/>
    <col width="9" customWidth="1" min="4" max="4"/>
    <col width="10" customWidth="1" min="5" max="5"/>
    <col width="11" customWidth="1" min="6" max="6"/>
    <col width="11" customWidth="1" min="7" max="7"/>
    <col width="11" customWidth="1" min="8" max="8"/>
    <col width="10" customWidth="1" min="9" max="9"/>
    <col width="12" customWidth="1" min="10" max="10"/>
    <col width="12" customWidth="1" min="11" max="11"/>
    <col width="30" customWidth="1" min="12" max="12"/>
    <col width="10" customWidth="1" min="13" max="13"/>
    <col width="11" customWidth="1" min="14" max="14"/>
    <col width="11" customWidth="1" min="15" max="15"/>
    <col width="12" customWidth="1" min="16" max="16"/>
    <col width="9" customWidth="1" min="17" max="17"/>
    <col width="9" customWidth="1" min="18" max="18"/>
    <col width="12" customWidth="1" min="19" max="19"/>
    <col width="12" customWidth="1" min="20" max="20"/>
    <col width="9" customWidth="1" min="21" max="21"/>
    <col width="34" customWidth="1" min="22" max="22"/>
    <col width="11" customWidth="1" min="23" max="23"/>
  </cols>
  <sheetData>
    <row r="1" ht="32" customHeight="1">
      <c r="A1" s="9" t="inlineStr">
        <is>
          <t>編號</t>
        </is>
      </c>
      <c r="B1" s="9" t="inlineStr">
        <is>
          <t>日期</t>
        </is>
      </c>
      <c r="C1" s="9" t="inlineStr">
        <is>
          <t>市場</t>
        </is>
      </c>
      <c r="D1" s="9" t="inlineStr">
        <is>
          <t>資產</t>
        </is>
      </c>
      <c r="E1" s="9" t="inlineStr">
        <is>
          <t>方向</t>
        </is>
      </c>
      <c r="F1" s="9" t="inlineStr">
        <is>
          <t>入場價</t>
        </is>
      </c>
      <c r="G1" s="9" t="inlineStr">
        <is>
          <t>止蝕價</t>
        </is>
      </c>
      <c r="H1" s="9" t="inlineStr">
        <is>
          <t>目標價</t>
        </is>
      </c>
      <c r="I1" s="9" t="inlineStr">
        <is>
          <t>數量</t>
        </is>
      </c>
      <c r="J1" s="9" t="inlineStr">
        <is>
          <t>倉位價值</t>
        </is>
      </c>
      <c r="K1" s="9" t="inlineStr">
        <is>
          <t>初始風險(US$)</t>
        </is>
      </c>
      <c r="L1" s="9" t="inlineStr">
        <is>
          <t>入場理由</t>
        </is>
      </c>
      <c r="M1" s="9" t="inlineStr">
        <is>
          <t>入場情緒</t>
        </is>
      </c>
      <c r="N1" s="9" t="inlineStr">
        <is>
          <t>出場日期</t>
        </is>
      </c>
      <c r="O1" s="9" t="inlineStr">
        <is>
          <t>出場價</t>
        </is>
      </c>
      <c r="P1" s="9" t="inlineStr">
        <is>
          <t>盈虧(US$)</t>
        </is>
      </c>
      <c r="Q1" s="9" t="inlineStr">
        <is>
          <t>R倍數</t>
        </is>
      </c>
      <c r="R1" s="9" t="inlineStr">
        <is>
          <t>有冇違規</t>
        </is>
      </c>
      <c r="S1" s="9" t="inlineStr">
        <is>
          <t>累計淨值</t>
        </is>
      </c>
      <c r="T1" s="9" t="inlineStr">
        <is>
          <t>淨值高位</t>
        </is>
      </c>
      <c r="U1" s="9" t="inlineStr">
        <is>
          <t>回撤%</t>
        </is>
      </c>
      <c r="V1" s="9" t="inlineStr">
        <is>
          <t>教訓</t>
        </is>
      </c>
      <c r="W1" s="9" t="inlineStr">
        <is>
          <t>資料類型</t>
        </is>
      </c>
    </row>
    <row r="2">
      <c r="A2" s="20" t="n">
        <v>1</v>
      </c>
      <c r="B2" s="21" t="n">
        <v>46300</v>
      </c>
      <c r="C2" s="20" t="inlineStr">
        <is>
          <t>加密</t>
        </is>
      </c>
      <c r="D2" s="20" t="inlineStr">
        <is>
          <t>BTC</t>
        </is>
      </c>
      <c r="E2" s="20" t="inlineStr">
        <is>
          <t>做多</t>
        </is>
      </c>
      <c r="F2" s="22" t="n">
        <v>80000</v>
      </c>
      <c r="G2" s="22" t="n">
        <v>76000</v>
      </c>
      <c r="H2" s="22" t="n">
        <v>88000</v>
      </c>
      <c r="I2" s="23" t="n">
        <v>0.025</v>
      </c>
      <c r="J2" s="24">
        <f>IF(OR(F2="",I2=""),"",F2*I2)</f>
        <v/>
      </c>
      <c r="K2" s="24">
        <f>IF(OR(F2="",G2="",I2=""),"",(F2-G2)*I2)</f>
        <v/>
      </c>
      <c r="L2" s="25" t="inlineStr">
        <is>
          <t>守住 MA50，RSI 由 40 回升；跟足計劃</t>
        </is>
      </c>
      <c r="M2" s="20" t="inlineStr">
        <is>
          <t>平靜</t>
        </is>
      </c>
      <c r="N2" s="21" t="n">
        <v>46307</v>
      </c>
      <c r="O2" s="22" t="n">
        <v>84000</v>
      </c>
      <c r="P2" s="26">
        <f>IF(OR(O2="",F2="",I2=""),"",(O2-F2)*I2)</f>
        <v/>
      </c>
      <c r="Q2" s="27">
        <f>IF(OR(P2="",K2="",K2=0),"",P2/K2)</f>
        <v/>
      </c>
      <c r="R2" s="20" t="inlineStr">
        <is>
          <t>否</t>
        </is>
      </c>
      <c r="S2" s="24">
        <f>IF(P2="","",StartCap+SUM(P$2:P2))</f>
        <v/>
      </c>
      <c r="T2" s="24">
        <f>IF(S2="","",MAX(StartCap,MAX(S$2:S2)))</f>
        <v/>
      </c>
      <c r="U2" s="28">
        <f>IF(S2="","",S2/T2-1)</f>
        <v/>
      </c>
      <c r="V2" s="25" t="inlineStr">
        <is>
          <t>跟規則出場，冇貪心</t>
        </is>
      </c>
      <c r="W2" s="20" t="inlineStr">
        <is>
          <t>範例資料</t>
        </is>
      </c>
    </row>
    <row r="3">
      <c r="A3" s="20" t="n">
        <v>2</v>
      </c>
      <c r="B3" s="21" t="n">
        <v>46301</v>
      </c>
      <c r="C3" s="20" t="inlineStr">
        <is>
          <t>美股ETF</t>
        </is>
      </c>
      <c r="D3" s="20" t="inlineStr">
        <is>
          <t>VOO</t>
        </is>
      </c>
      <c r="E3" s="20" t="inlineStr">
        <is>
          <t>做多</t>
        </is>
      </c>
      <c r="F3" s="22" t="n">
        <v>550</v>
      </c>
      <c r="G3" s="22" t="n">
        <v>530</v>
      </c>
      <c r="H3" s="22" t="n">
        <v>590</v>
      </c>
      <c r="I3" s="23" t="n">
        <v>5</v>
      </c>
      <c r="J3" s="24">
        <f>IF(OR(F3="",I3=""),"",F3*I3)</f>
        <v/>
      </c>
      <c r="K3" s="24">
        <f>IF(OR(F3="",G3="",I3=""),"",(F3-G3)*I3)</f>
        <v/>
      </c>
      <c r="L3" s="25" t="inlineStr">
        <is>
          <t>長線核心倉位練習；分批第一注</t>
        </is>
      </c>
      <c r="M3" s="20" t="inlineStr">
        <is>
          <t>平靜</t>
        </is>
      </c>
      <c r="N3" s="21" t="n">
        <v>46311</v>
      </c>
      <c r="O3" s="22" t="n">
        <v>541</v>
      </c>
      <c r="P3" s="26">
        <f>IF(OR(O3="",F3="",I3=""),"",(O3-F3)*I3)</f>
        <v/>
      </c>
      <c r="Q3" s="27">
        <f>IF(OR(P3="",K3="",K3=0),"",P3/K3)</f>
        <v/>
      </c>
      <c r="R3" s="20" t="inlineStr">
        <is>
          <t>否</t>
        </is>
      </c>
      <c r="S3" s="24">
        <f>IF(P3="","",StartCap+SUM(P$2:P3))</f>
        <v/>
      </c>
      <c r="T3" s="24">
        <f>IF(S3="","",MAX(StartCap,MAX(S$2:S3)))</f>
        <v/>
      </c>
      <c r="U3" s="28">
        <f>IF(S3="","",S3/T3-1)</f>
        <v/>
      </c>
      <c r="V3" s="25" t="inlineStr">
        <is>
          <t>有回落但未到止蝕；練習平倉紀錄</t>
        </is>
      </c>
      <c r="W3" s="20" t="inlineStr">
        <is>
          <t>範例資料</t>
        </is>
      </c>
    </row>
    <row r="4">
      <c r="A4" s="20" t="n">
        <v>3</v>
      </c>
      <c r="B4" s="21" t="n">
        <v>46303</v>
      </c>
      <c r="C4" s="20" t="inlineStr">
        <is>
          <t>加密</t>
        </is>
      </c>
      <c r="D4" s="20" t="inlineStr">
        <is>
          <t>ETH</t>
        </is>
      </c>
      <c r="E4" s="20" t="inlineStr">
        <is>
          <t>做多</t>
        </is>
      </c>
      <c r="F4" s="22" t="n">
        <v>3000</v>
      </c>
      <c r="G4" s="22" t="n">
        <v>2850</v>
      </c>
      <c r="H4" s="22" t="n">
        <v>3300</v>
      </c>
      <c r="I4" s="23" t="n">
        <v>0.6</v>
      </c>
      <c r="J4" s="24">
        <f>IF(OR(F4="",I4=""),"",F4*I4)</f>
        <v/>
      </c>
      <c r="K4" s="24">
        <f>IF(OR(F4="",G4="",I4=""),"",(F4-G4)*I4)</f>
        <v/>
      </c>
      <c r="L4" s="25" t="inlineStr">
        <is>
          <t>睇新聞衝動入場，冇等確認</t>
        </is>
      </c>
      <c r="M4" s="20" t="inlineStr">
        <is>
          <t>FOMO</t>
        </is>
      </c>
      <c r="N4" s="21" t="n">
        <v>46304</v>
      </c>
      <c r="O4" s="22" t="n">
        <v>2850</v>
      </c>
      <c r="P4" s="26">
        <f>IF(OR(O4="",F4="",I4=""),"",(O4-F4)*I4)</f>
        <v/>
      </c>
      <c r="Q4" s="27">
        <f>IF(OR(P4="",K4="",K4=0),"",P4/K4)</f>
        <v/>
      </c>
      <c r="R4" s="20" t="inlineStr">
        <is>
          <t>是</t>
        </is>
      </c>
      <c r="S4" s="24">
        <f>IF(P4="","",StartCap+SUM(P$2:P4))</f>
        <v/>
      </c>
      <c r="T4" s="24">
        <f>IF(S4="","",MAX(StartCap,MAX(S$2:S4)))</f>
        <v/>
      </c>
      <c r="U4" s="28">
        <f>IF(S4="","",S4/T4-1)</f>
        <v/>
      </c>
      <c r="V4" s="25" t="inlineStr">
        <is>
          <t>違規：未寫理由就入；下次先填日誌先落單</t>
        </is>
      </c>
      <c r="W4" s="20" t="inlineStr">
        <is>
          <t>範例資料</t>
        </is>
      </c>
    </row>
    <row r="5">
      <c r="A5" s="20" t="n">
        <v>4</v>
      </c>
      <c r="B5" s="21" t="n">
        <v>46308</v>
      </c>
      <c r="C5" s="20" t="inlineStr">
        <is>
          <t>美股ETF</t>
        </is>
      </c>
      <c r="D5" s="20" t="inlineStr">
        <is>
          <t>VT</t>
        </is>
      </c>
      <c r="E5" s="20" t="inlineStr">
        <is>
          <t>做多</t>
        </is>
      </c>
      <c r="F5" s="22" t="n">
        <v>120</v>
      </c>
      <c r="G5" s="22" t="n">
        <v>114</v>
      </c>
      <c r="H5" s="22" t="n">
        <v>132</v>
      </c>
      <c r="I5" s="23" t="n">
        <v>15</v>
      </c>
      <c r="J5" s="24">
        <f>IF(OR(F5="",I5=""),"",F5*I5)</f>
        <v/>
      </c>
      <c r="K5" s="24">
        <f>IF(OR(F5="",G5="",I5=""),"",(F5-G5)*I5)</f>
        <v/>
      </c>
      <c r="L5" s="25" t="inlineStr">
        <is>
          <t>全球分散練習</t>
        </is>
      </c>
      <c r="M5" s="20" t="inlineStr">
        <is>
          <t>平靜</t>
        </is>
      </c>
      <c r="N5" s="21" t="n"/>
      <c r="O5" s="22" t="n"/>
      <c r="P5" s="26">
        <f>IF(OR(O5="",F5="",I5=""),"",(O5-F5)*I5)</f>
        <v/>
      </c>
      <c r="Q5" s="27">
        <f>IF(OR(P5="",K5="",K5=0),"",P5/K5)</f>
        <v/>
      </c>
      <c r="R5" s="20" t="inlineStr">
        <is>
          <t>否</t>
        </is>
      </c>
      <c r="S5" s="24">
        <f>IF(P5="","",StartCap+SUM(P$2:P5))</f>
        <v/>
      </c>
      <c r="T5" s="24">
        <f>IF(S5="","",MAX(StartCap,MAX(S$2:S5)))</f>
        <v/>
      </c>
      <c r="U5" s="28">
        <f>IF(S5="","",S5/T5-1)</f>
        <v/>
      </c>
      <c r="V5" s="25" t="inlineStr">
        <is>
          <t>持倉中，未出場</t>
        </is>
      </c>
      <c r="W5" s="20" t="inlineStr">
        <is>
          <t>範例資料</t>
        </is>
      </c>
    </row>
    <row r="6">
      <c r="A6" s="5" t="n"/>
      <c r="B6" s="29" t="n"/>
      <c r="C6" s="5" t="n"/>
      <c r="D6" s="5" t="n"/>
      <c r="E6" s="5" t="n"/>
      <c r="F6" s="30" t="n"/>
      <c r="G6" s="30" t="n"/>
      <c r="H6" s="30" t="n"/>
      <c r="I6" s="31" t="n"/>
      <c r="J6" s="24">
        <f>IF(OR(F6="",I6=""),"",F6*I6)</f>
        <v/>
      </c>
      <c r="K6" s="24">
        <f>IF(OR(F6="",G6="",I6=""),"",(F6-G6)*I6)</f>
        <v/>
      </c>
      <c r="L6" s="11" t="n"/>
      <c r="M6" s="5" t="n"/>
      <c r="N6" s="29" t="n"/>
      <c r="O6" s="30" t="n"/>
      <c r="P6" s="26">
        <f>IF(OR(O6="",F6="",I6=""),"",(O6-F6)*I6)</f>
        <v/>
      </c>
      <c r="Q6" s="27">
        <f>IF(OR(P6="",K6="",K6=0),"",P6/K6)</f>
        <v/>
      </c>
      <c r="R6" s="5" t="n"/>
      <c r="S6" s="24">
        <f>IF(P6="","",StartCap+SUM(P$2:P6))</f>
        <v/>
      </c>
      <c r="T6" s="24">
        <f>IF(S6="","",MAX(StartCap,MAX(S$2:S6)))</f>
        <v/>
      </c>
      <c r="U6" s="28">
        <f>IF(S6="","",S6/T6-1)</f>
        <v/>
      </c>
      <c r="V6" s="11" t="n"/>
      <c r="W6" s="5" t="n"/>
    </row>
    <row r="7">
      <c r="A7" s="5" t="n"/>
      <c r="B7" s="29" t="n"/>
      <c r="C7" s="5" t="n"/>
      <c r="D7" s="5" t="n"/>
      <c r="E7" s="5" t="n"/>
      <c r="F7" s="30" t="n"/>
      <c r="G7" s="30" t="n"/>
      <c r="H7" s="30" t="n"/>
      <c r="I7" s="31" t="n"/>
      <c r="J7" s="24">
        <f>IF(OR(F7="",I7=""),"",F7*I7)</f>
        <v/>
      </c>
      <c r="K7" s="24">
        <f>IF(OR(F7="",G7="",I7=""),"",(F7-G7)*I7)</f>
        <v/>
      </c>
      <c r="L7" s="11" t="n"/>
      <c r="M7" s="5" t="n"/>
      <c r="N7" s="29" t="n"/>
      <c r="O7" s="30" t="n"/>
      <c r="P7" s="26">
        <f>IF(OR(O7="",F7="",I7=""),"",(O7-F7)*I7)</f>
        <v/>
      </c>
      <c r="Q7" s="27">
        <f>IF(OR(P7="",K7="",K7=0),"",P7/K7)</f>
        <v/>
      </c>
      <c r="R7" s="5" t="n"/>
      <c r="S7" s="24">
        <f>IF(P7="","",StartCap+SUM(P$2:P7))</f>
        <v/>
      </c>
      <c r="T7" s="24">
        <f>IF(S7="","",MAX(StartCap,MAX(S$2:S7)))</f>
        <v/>
      </c>
      <c r="U7" s="28">
        <f>IF(S7="","",S7/T7-1)</f>
        <v/>
      </c>
      <c r="V7" s="11" t="n"/>
      <c r="W7" s="5" t="n"/>
    </row>
    <row r="8">
      <c r="A8" s="5" t="n"/>
      <c r="B8" s="29" t="n"/>
      <c r="C8" s="5" t="n"/>
      <c r="D8" s="5" t="n"/>
      <c r="E8" s="5" t="n"/>
      <c r="F8" s="30" t="n"/>
      <c r="G8" s="30" t="n"/>
      <c r="H8" s="30" t="n"/>
      <c r="I8" s="31" t="n"/>
      <c r="J8" s="24">
        <f>IF(OR(F8="",I8=""),"",F8*I8)</f>
        <v/>
      </c>
      <c r="K8" s="24">
        <f>IF(OR(F8="",G8="",I8=""),"",(F8-G8)*I8)</f>
        <v/>
      </c>
      <c r="L8" s="11" t="n"/>
      <c r="M8" s="5" t="n"/>
      <c r="N8" s="29" t="n"/>
      <c r="O8" s="30" t="n"/>
      <c r="P8" s="26">
        <f>IF(OR(O8="",F8="",I8=""),"",(O8-F8)*I8)</f>
        <v/>
      </c>
      <c r="Q8" s="27">
        <f>IF(OR(P8="",K8="",K8=0),"",P8/K8)</f>
        <v/>
      </c>
      <c r="R8" s="5" t="n"/>
      <c r="S8" s="24">
        <f>IF(P8="","",StartCap+SUM(P$2:P8))</f>
        <v/>
      </c>
      <c r="T8" s="24">
        <f>IF(S8="","",MAX(StartCap,MAX(S$2:S8)))</f>
        <v/>
      </c>
      <c r="U8" s="28">
        <f>IF(S8="","",S8/T8-1)</f>
        <v/>
      </c>
      <c r="V8" s="11" t="n"/>
      <c r="W8" s="5" t="n"/>
    </row>
    <row r="9">
      <c r="A9" s="5" t="n"/>
      <c r="B9" s="29" t="n"/>
      <c r="C9" s="5" t="n"/>
      <c r="D9" s="5" t="n"/>
      <c r="E9" s="5" t="n"/>
      <c r="F9" s="30" t="n"/>
      <c r="G9" s="30" t="n"/>
      <c r="H9" s="30" t="n"/>
      <c r="I9" s="31" t="n"/>
      <c r="J9" s="24">
        <f>IF(OR(F9="",I9=""),"",F9*I9)</f>
        <v/>
      </c>
      <c r="K9" s="24">
        <f>IF(OR(F9="",G9="",I9=""),"",(F9-G9)*I9)</f>
        <v/>
      </c>
      <c r="L9" s="11" t="n"/>
      <c r="M9" s="5" t="n"/>
      <c r="N9" s="29" t="n"/>
      <c r="O9" s="30" t="n"/>
      <c r="P9" s="26">
        <f>IF(OR(O9="",F9="",I9=""),"",(O9-F9)*I9)</f>
        <v/>
      </c>
      <c r="Q9" s="27">
        <f>IF(OR(P9="",K9="",K9=0),"",P9/K9)</f>
        <v/>
      </c>
      <c r="R9" s="5" t="n"/>
      <c r="S9" s="24">
        <f>IF(P9="","",StartCap+SUM(P$2:P9))</f>
        <v/>
      </c>
      <c r="T9" s="24">
        <f>IF(S9="","",MAX(StartCap,MAX(S$2:S9)))</f>
        <v/>
      </c>
      <c r="U9" s="28">
        <f>IF(S9="","",S9/T9-1)</f>
        <v/>
      </c>
      <c r="V9" s="11" t="n"/>
      <c r="W9" s="5" t="n"/>
    </row>
    <row r="10">
      <c r="A10" s="5" t="n"/>
      <c r="B10" s="29" t="n"/>
      <c r="C10" s="5" t="n"/>
      <c r="D10" s="5" t="n"/>
      <c r="E10" s="5" t="n"/>
      <c r="F10" s="30" t="n"/>
      <c r="G10" s="30" t="n"/>
      <c r="H10" s="30" t="n"/>
      <c r="I10" s="31" t="n"/>
      <c r="J10" s="24">
        <f>IF(OR(F10="",I10=""),"",F10*I10)</f>
        <v/>
      </c>
      <c r="K10" s="24">
        <f>IF(OR(F10="",G10="",I10=""),"",(F10-G10)*I10)</f>
        <v/>
      </c>
      <c r="L10" s="11" t="n"/>
      <c r="M10" s="5" t="n"/>
      <c r="N10" s="29" t="n"/>
      <c r="O10" s="30" t="n"/>
      <c r="P10" s="26">
        <f>IF(OR(O10="",F10="",I10=""),"",(O10-F10)*I10)</f>
        <v/>
      </c>
      <c r="Q10" s="27">
        <f>IF(OR(P10="",K10="",K10=0),"",P10/K10)</f>
        <v/>
      </c>
      <c r="R10" s="5" t="n"/>
      <c r="S10" s="24">
        <f>IF(P10="","",StartCap+SUM(P$2:P10))</f>
        <v/>
      </c>
      <c r="T10" s="24">
        <f>IF(S10="","",MAX(StartCap,MAX(S$2:S10)))</f>
        <v/>
      </c>
      <c r="U10" s="28">
        <f>IF(S10="","",S10/T10-1)</f>
        <v/>
      </c>
      <c r="V10" s="11" t="n"/>
      <c r="W10" s="5" t="n"/>
    </row>
    <row r="11">
      <c r="A11" s="5" t="n"/>
      <c r="B11" s="29" t="n"/>
      <c r="C11" s="5" t="n"/>
      <c r="D11" s="5" t="n"/>
      <c r="E11" s="5" t="n"/>
      <c r="F11" s="30" t="n"/>
      <c r="G11" s="30" t="n"/>
      <c r="H11" s="30" t="n"/>
      <c r="I11" s="31" t="n"/>
      <c r="J11" s="24">
        <f>IF(OR(F11="",I11=""),"",F11*I11)</f>
        <v/>
      </c>
      <c r="K11" s="24">
        <f>IF(OR(F11="",G11="",I11=""),"",(F11-G11)*I11)</f>
        <v/>
      </c>
      <c r="L11" s="11" t="n"/>
      <c r="M11" s="5" t="n"/>
      <c r="N11" s="29" t="n"/>
      <c r="O11" s="30" t="n"/>
      <c r="P11" s="26">
        <f>IF(OR(O11="",F11="",I11=""),"",(O11-F11)*I11)</f>
        <v/>
      </c>
      <c r="Q11" s="27">
        <f>IF(OR(P11="",K11="",K11=0),"",P11/K11)</f>
        <v/>
      </c>
      <c r="R11" s="5" t="n"/>
      <c r="S11" s="24">
        <f>IF(P11="","",StartCap+SUM(P$2:P11))</f>
        <v/>
      </c>
      <c r="T11" s="24">
        <f>IF(S11="","",MAX(StartCap,MAX(S$2:S11)))</f>
        <v/>
      </c>
      <c r="U11" s="28">
        <f>IF(S11="","",S11/T11-1)</f>
        <v/>
      </c>
      <c r="V11" s="11" t="n"/>
      <c r="W11" s="5" t="n"/>
    </row>
    <row r="12">
      <c r="A12" s="5" t="n"/>
      <c r="B12" s="29" t="n"/>
      <c r="C12" s="5" t="n"/>
      <c r="D12" s="5" t="n"/>
      <c r="E12" s="5" t="n"/>
      <c r="F12" s="30" t="n"/>
      <c r="G12" s="30" t="n"/>
      <c r="H12" s="30" t="n"/>
      <c r="I12" s="31" t="n"/>
      <c r="J12" s="24">
        <f>IF(OR(F12="",I12=""),"",F12*I12)</f>
        <v/>
      </c>
      <c r="K12" s="24">
        <f>IF(OR(F12="",G12="",I12=""),"",(F12-G12)*I12)</f>
        <v/>
      </c>
      <c r="L12" s="11" t="n"/>
      <c r="M12" s="5" t="n"/>
      <c r="N12" s="29" t="n"/>
      <c r="O12" s="30" t="n"/>
      <c r="P12" s="26">
        <f>IF(OR(O12="",F12="",I12=""),"",(O12-F12)*I12)</f>
        <v/>
      </c>
      <c r="Q12" s="27">
        <f>IF(OR(P12="",K12="",K12=0),"",P12/K12)</f>
        <v/>
      </c>
      <c r="R12" s="5" t="n"/>
      <c r="S12" s="24">
        <f>IF(P12="","",StartCap+SUM(P$2:P12))</f>
        <v/>
      </c>
      <c r="T12" s="24">
        <f>IF(S12="","",MAX(StartCap,MAX(S$2:S12)))</f>
        <v/>
      </c>
      <c r="U12" s="28">
        <f>IF(S12="","",S12/T12-1)</f>
        <v/>
      </c>
      <c r="V12" s="11" t="n"/>
      <c r="W12" s="5" t="n"/>
    </row>
    <row r="13">
      <c r="A13" s="5" t="n"/>
      <c r="B13" s="29" t="n"/>
      <c r="C13" s="5" t="n"/>
      <c r="D13" s="5" t="n"/>
      <c r="E13" s="5" t="n"/>
      <c r="F13" s="30" t="n"/>
      <c r="G13" s="30" t="n"/>
      <c r="H13" s="30" t="n"/>
      <c r="I13" s="31" t="n"/>
      <c r="J13" s="24">
        <f>IF(OR(F13="",I13=""),"",F13*I13)</f>
        <v/>
      </c>
      <c r="K13" s="24">
        <f>IF(OR(F13="",G13="",I13=""),"",(F13-G13)*I13)</f>
        <v/>
      </c>
      <c r="L13" s="11" t="n"/>
      <c r="M13" s="5" t="n"/>
      <c r="N13" s="29" t="n"/>
      <c r="O13" s="30" t="n"/>
      <c r="P13" s="26">
        <f>IF(OR(O13="",F13="",I13=""),"",(O13-F13)*I13)</f>
        <v/>
      </c>
      <c r="Q13" s="27">
        <f>IF(OR(P13="",K13="",K13=0),"",P13/K13)</f>
        <v/>
      </c>
      <c r="R13" s="5" t="n"/>
      <c r="S13" s="24">
        <f>IF(P13="","",StartCap+SUM(P$2:P13))</f>
        <v/>
      </c>
      <c r="T13" s="24">
        <f>IF(S13="","",MAX(StartCap,MAX(S$2:S13)))</f>
        <v/>
      </c>
      <c r="U13" s="28">
        <f>IF(S13="","",S13/T13-1)</f>
        <v/>
      </c>
      <c r="V13" s="11" t="n"/>
      <c r="W13" s="5" t="n"/>
    </row>
    <row r="14">
      <c r="A14" s="5" t="n"/>
      <c r="B14" s="29" t="n"/>
      <c r="C14" s="5" t="n"/>
      <c r="D14" s="5" t="n"/>
      <c r="E14" s="5" t="n"/>
      <c r="F14" s="30" t="n"/>
      <c r="G14" s="30" t="n"/>
      <c r="H14" s="30" t="n"/>
      <c r="I14" s="31" t="n"/>
      <c r="J14" s="24">
        <f>IF(OR(F14="",I14=""),"",F14*I14)</f>
        <v/>
      </c>
      <c r="K14" s="24">
        <f>IF(OR(F14="",G14="",I14=""),"",(F14-G14)*I14)</f>
        <v/>
      </c>
      <c r="L14" s="11" t="n"/>
      <c r="M14" s="5" t="n"/>
      <c r="N14" s="29" t="n"/>
      <c r="O14" s="30" t="n"/>
      <c r="P14" s="26">
        <f>IF(OR(O14="",F14="",I14=""),"",(O14-F14)*I14)</f>
        <v/>
      </c>
      <c r="Q14" s="27">
        <f>IF(OR(P14="",K14="",K14=0),"",P14/K14)</f>
        <v/>
      </c>
      <c r="R14" s="5" t="n"/>
      <c r="S14" s="24">
        <f>IF(P14="","",StartCap+SUM(P$2:P14))</f>
        <v/>
      </c>
      <c r="T14" s="24">
        <f>IF(S14="","",MAX(StartCap,MAX(S$2:S14)))</f>
        <v/>
      </c>
      <c r="U14" s="28">
        <f>IF(S14="","",S14/T14-1)</f>
        <v/>
      </c>
      <c r="V14" s="11" t="n"/>
      <c r="W14" s="5" t="n"/>
    </row>
    <row r="15">
      <c r="A15" s="5" t="n"/>
      <c r="B15" s="29" t="n"/>
      <c r="C15" s="5" t="n"/>
      <c r="D15" s="5" t="n"/>
      <c r="E15" s="5" t="n"/>
      <c r="F15" s="30" t="n"/>
      <c r="G15" s="30" t="n"/>
      <c r="H15" s="30" t="n"/>
      <c r="I15" s="31" t="n"/>
      <c r="J15" s="24">
        <f>IF(OR(F15="",I15=""),"",F15*I15)</f>
        <v/>
      </c>
      <c r="K15" s="24">
        <f>IF(OR(F15="",G15="",I15=""),"",(F15-G15)*I15)</f>
        <v/>
      </c>
      <c r="L15" s="11" t="n"/>
      <c r="M15" s="5" t="n"/>
      <c r="N15" s="29" t="n"/>
      <c r="O15" s="30" t="n"/>
      <c r="P15" s="26">
        <f>IF(OR(O15="",F15="",I15=""),"",(O15-F15)*I15)</f>
        <v/>
      </c>
      <c r="Q15" s="27">
        <f>IF(OR(P15="",K15="",K15=0),"",P15/K15)</f>
        <v/>
      </c>
      <c r="R15" s="5" t="n"/>
      <c r="S15" s="24">
        <f>IF(P15="","",StartCap+SUM(P$2:P15))</f>
        <v/>
      </c>
      <c r="T15" s="24">
        <f>IF(S15="","",MAX(StartCap,MAX(S$2:S15)))</f>
        <v/>
      </c>
      <c r="U15" s="28">
        <f>IF(S15="","",S15/T15-1)</f>
        <v/>
      </c>
      <c r="V15" s="11" t="n"/>
      <c r="W15" s="5" t="n"/>
    </row>
    <row r="16">
      <c r="A16" s="5" t="n"/>
      <c r="B16" s="29" t="n"/>
      <c r="C16" s="5" t="n"/>
      <c r="D16" s="5" t="n"/>
      <c r="E16" s="5" t="n"/>
      <c r="F16" s="30" t="n"/>
      <c r="G16" s="30" t="n"/>
      <c r="H16" s="30" t="n"/>
      <c r="I16" s="31" t="n"/>
      <c r="J16" s="24">
        <f>IF(OR(F16="",I16=""),"",F16*I16)</f>
        <v/>
      </c>
      <c r="K16" s="24">
        <f>IF(OR(F16="",G16="",I16=""),"",(F16-G16)*I16)</f>
        <v/>
      </c>
      <c r="L16" s="11" t="n"/>
      <c r="M16" s="5" t="n"/>
      <c r="N16" s="29" t="n"/>
      <c r="O16" s="30" t="n"/>
      <c r="P16" s="26">
        <f>IF(OR(O16="",F16="",I16=""),"",(O16-F16)*I16)</f>
        <v/>
      </c>
      <c r="Q16" s="27">
        <f>IF(OR(P16="",K16="",K16=0),"",P16/K16)</f>
        <v/>
      </c>
      <c r="R16" s="5" t="n"/>
      <c r="S16" s="24">
        <f>IF(P16="","",StartCap+SUM(P$2:P16))</f>
        <v/>
      </c>
      <c r="T16" s="24">
        <f>IF(S16="","",MAX(StartCap,MAX(S$2:S16)))</f>
        <v/>
      </c>
      <c r="U16" s="28">
        <f>IF(S16="","",S16/T16-1)</f>
        <v/>
      </c>
      <c r="V16" s="11" t="n"/>
      <c r="W16" s="5" t="n"/>
    </row>
    <row r="17">
      <c r="A17" s="5" t="n"/>
      <c r="B17" s="29" t="n"/>
      <c r="C17" s="5" t="n"/>
      <c r="D17" s="5" t="n"/>
      <c r="E17" s="5" t="n"/>
      <c r="F17" s="30" t="n"/>
      <c r="G17" s="30" t="n"/>
      <c r="H17" s="30" t="n"/>
      <c r="I17" s="31" t="n"/>
      <c r="J17" s="24">
        <f>IF(OR(F17="",I17=""),"",F17*I17)</f>
        <v/>
      </c>
      <c r="K17" s="24">
        <f>IF(OR(F17="",G17="",I17=""),"",(F17-G17)*I17)</f>
        <v/>
      </c>
      <c r="L17" s="11" t="n"/>
      <c r="M17" s="5" t="n"/>
      <c r="N17" s="29" t="n"/>
      <c r="O17" s="30" t="n"/>
      <c r="P17" s="26">
        <f>IF(OR(O17="",F17="",I17=""),"",(O17-F17)*I17)</f>
        <v/>
      </c>
      <c r="Q17" s="27">
        <f>IF(OR(P17="",K17="",K17=0),"",P17/K17)</f>
        <v/>
      </c>
      <c r="R17" s="5" t="n"/>
      <c r="S17" s="24">
        <f>IF(P17="","",StartCap+SUM(P$2:P17))</f>
        <v/>
      </c>
      <c r="T17" s="24">
        <f>IF(S17="","",MAX(StartCap,MAX(S$2:S17)))</f>
        <v/>
      </c>
      <c r="U17" s="28">
        <f>IF(S17="","",S17/T17-1)</f>
        <v/>
      </c>
      <c r="V17" s="11" t="n"/>
      <c r="W17" s="5" t="n"/>
    </row>
    <row r="18">
      <c r="A18" s="5" t="n"/>
      <c r="B18" s="29" t="n"/>
      <c r="C18" s="5" t="n"/>
      <c r="D18" s="5" t="n"/>
      <c r="E18" s="5" t="n"/>
      <c r="F18" s="30" t="n"/>
      <c r="G18" s="30" t="n"/>
      <c r="H18" s="30" t="n"/>
      <c r="I18" s="31" t="n"/>
      <c r="J18" s="24">
        <f>IF(OR(F18="",I18=""),"",F18*I18)</f>
        <v/>
      </c>
      <c r="K18" s="24">
        <f>IF(OR(F18="",G18="",I18=""),"",(F18-G18)*I18)</f>
        <v/>
      </c>
      <c r="L18" s="11" t="n"/>
      <c r="M18" s="5" t="n"/>
      <c r="N18" s="29" t="n"/>
      <c r="O18" s="30" t="n"/>
      <c r="P18" s="26">
        <f>IF(OR(O18="",F18="",I18=""),"",(O18-F18)*I18)</f>
        <v/>
      </c>
      <c r="Q18" s="27">
        <f>IF(OR(P18="",K18="",K18=0),"",P18/K18)</f>
        <v/>
      </c>
      <c r="R18" s="5" t="n"/>
      <c r="S18" s="24">
        <f>IF(P18="","",StartCap+SUM(P$2:P18))</f>
        <v/>
      </c>
      <c r="T18" s="24">
        <f>IF(S18="","",MAX(StartCap,MAX(S$2:S18)))</f>
        <v/>
      </c>
      <c r="U18" s="28">
        <f>IF(S18="","",S18/T18-1)</f>
        <v/>
      </c>
      <c r="V18" s="11" t="n"/>
      <c r="W18" s="5" t="n"/>
    </row>
    <row r="19">
      <c r="A19" s="5" t="n"/>
      <c r="B19" s="29" t="n"/>
      <c r="C19" s="5" t="n"/>
      <c r="D19" s="5" t="n"/>
      <c r="E19" s="5" t="n"/>
      <c r="F19" s="30" t="n"/>
      <c r="G19" s="30" t="n"/>
      <c r="H19" s="30" t="n"/>
      <c r="I19" s="31" t="n"/>
      <c r="J19" s="24">
        <f>IF(OR(F19="",I19=""),"",F19*I19)</f>
        <v/>
      </c>
      <c r="K19" s="24">
        <f>IF(OR(F19="",G19="",I19=""),"",(F19-G19)*I19)</f>
        <v/>
      </c>
      <c r="L19" s="11" t="n"/>
      <c r="M19" s="5" t="n"/>
      <c r="N19" s="29" t="n"/>
      <c r="O19" s="30" t="n"/>
      <c r="P19" s="26">
        <f>IF(OR(O19="",F19="",I19=""),"",(O19-F19)*I19)</f>
        <v/>
      </c>
      <c r="Q19" s="27">
        <f>IF(OR(P19="",K19="",K19=0),"",P19/K19)</f>
        <v/>
      </c>
      <c r="R19" s="5" t="n"/>
      <c r="S19" s="24">
        <f>IF(P19="","",StartCap+SUM(P$2:P19))</f>
        <v/>
      </c>
      <c r="T19" s="24">
        <f>IF(S19="","",MAX(StartCap,MAX(S$2:S19)))</f>
        <v/>
      </c>
      <c r="U19" s="28">
        <f>IF(S19="","",S19/T19-1)</f>
        <v/>
      </c>
      <c r="V19" s="11" t="n"/>
      <c r="W19" s="5" t="n"/>
    </row>
    <row r="20">
      <c r="A20" s="5" t="n"/>
      <c r="B20" s="29" t="n"/>
      <c r="C20" s="5" t="n"/>
      <c r="D20" s="5" t="n"/>
      <c r="E20" s="5" t="n"/>
      <c r="F20" s="30" t="n"/>
      <c r="G20" s="30" t="n"/>
      <c r="H20" s="30" t="n"/>
      <c r="I20" s="31" t="n"/>
      <c r="J20" s="24">
        <f>IF(OR(F20="",I20=""),"",F20*I20)</f>
        <v/>
      </c>
      <c r="K20" s="24">
        <f>IF(OR(F20="",G20="",I20=""),"",(F20-G20)*I20)</f>
        <v/>
      </c>
      <c r="L20" s="11" t="n"/>
      <c r="M20" s="5" t="n"/>
      <c r="N20" s="29" t="n"/>
      <c r="O20" s="30" t="n"/>
      <c r="P20" s="26">
        <f>IF(OR(O20="",F20="",I20=""),"",(O20-F20)*I20)</f>
        <v/>
      </c>
      <c r="Q20" s="27">
        <f>IF(OR(P20="",K20="",K20=0),"",P20/K20)</f>
        <v/>
      </c>
      <c r="R20" s="5" t="n"/>
      <c r="S20" s="24">
        <f>IF(P20="","",StartCap+SUM(P$2:P20))</f>
        <v/>
      </c>
      <c r="T20" s="24">
        <f>IF(S20="","",MAX(StartCap,MAX(S$2:S20)))</f>
        <v/>
      </c>
      <c r="U20" s="28">
        <f>IF(S20="","",S20/T20-1)</f>
        <v/>
      </c>
      <c r="V20" s="11" t="n"/>
      <c r="W20" s="5" t="n"/>
    </row>
    <row r="21">
      <c r="A21" s="5" t="n"/>
      <c r="B21" s="29" t="n"/>
      <c r="C21" s="5" t="n"/>
      <c r="D21" s="5" t="n"/>
      <c r="E21" s="5" t="n"/>
      <c r="F21" s="30" t="n"/>
      <c r="G21" s="30" t="n"/>
      <c r="H21" s="30" t="n"/>
      <c r="I21" s="31" t="n"/>
      <c r="J21" s="24">
        <f>IF(OR(F21="",I21=""),"",F21*I21)</f>
        <v/>
      </c>
      <c r="K21" s="24">
        <f>IF(OR(F21="",G21="",I21=""),"",(F21-G21)*I21)</f>
        <v/>
      </c>
      <c r="L21" s="11" t="n"/>
      <c r="M21" s="5" t="n"/>
      <c r="N21" s="29" t="n"/>
      <c r="O21" s="30" t="n"/>
      <c r="P21" s="26">
        <f>IF(OR(O21="",F21="",I21=""),"",(O21-F21)*I21)</f>
        <v/>
      </c>
      <c r="Q21" s="27">
        <f>IF(OR(P21="",K21="",K21=0),"",P21/K21)</f>
        <v/>
      </c>
      <c r="R21" s="5" t="n"/>
      <c r="S21" s="24">
        <f>IF(P21="","",StartCap+SUM(P$2:P21))</f>
        <v/>
      </c>
      <c r="T21" s="24">
        <f>IF(S21="","",MAX(StartCap,MAX(S$2:S21)))</f>
        <v/>
      </c>
      <c r="U21" s="28">
        <f>IF(S21="","",S21/T21-1)</f>
        <v/>
      </c>
      <c r="V21" s="11" t="n"/>
      <c r="W21" s="5" t="n"/>
    </row>
    <row r="22">
      <c r="A22" s="5" t="n"/>
      <c r="B22" s="29" t="n"/>
      <c r="C22" s="5" t="n"/>
      <c r="D22" s="5" t="n"/>
      <c r="E22" s="5" t="n"/>
      <c r="F22" s="30" t="n"/>
      <c r="G22" s="30" t="n"/>
      <c r="H22" s="30" t="n"/>
      <c r="I22" s="31" t="n"/>
      <c r="J22" s="24">
        <f>IF(OR(F22="",I22=""),"",F22*I22)</f>
        <v/>
      </c>
      <c r="K22" s="24">
        <f>IF(OR(F22="",G22="",I22=""),"",(F22-G22)*I22)</f>
        <v/>
      </c>
      <c r="L22" s="11" t="n"/>
      <c r="M22" s="5" t="n"/>
      <c r="N22" s="29" t="n"/>
      <c r="O22" s="30" t="n"/>
      <c r="P22" s="26">
        <f>IF(OR(O22="",F22="",I22=""),"",(O22-F22)*I22)</f>
        <v/>
      </c>
      <c r="Q22" s="27">
        <f>IF(OR(P22="",K22="",K22=0),"",P22/K22)</f>
        <v/>
      </c>
      <c r="R22" s="5" t="n"/>
      <c r="S22" s="24">
        <f>IF(P22="","",StartCap+SUM(P$2:P22))</f>
        <v/>
      </c>
      <c r="T22" s="24">
        <f>IF(S22="","",MAX(StartCap,MAX(S$2:S22)))</f>
        <v/>
      </c>
      <c r="U22" s="28">
        <f>IF(S22="","",S22/T22-1)</f>
        <v/>
      </c>
      <c r="V22" s="11" t="n"/>
      <c r="W22" s="5" t="n"/>
    </row>
    <row r="23">
      <c r="A23" s="5" t="n"/>
      <c r="B23" s="29" t="n"/>
      <c r="C23" s="5" t="n"/>
      <c r="D23" s="5" t="n"/>
      <c r="E23" s="5" t="n"/>
      <c r="F23" s="30" t="n"/>
      <c r="G23" s="30" t="n"/>
      <c r="H23" s="30" t="n"/>
      <c r="I23" s="31" t="n"/>
      <c r="J23" s="24">
        <f>IF(OR(F23="",I23=""),"",F23*I23)</f>
        <v/>
      </c>
      <c r="K23" s="24">
        <f>IF(OR(F23="",G23="",I23=""),"",(F23-G23)*I23)</f>
        <v/>
      </c>
      <c r="L23" s="11" t="n"/>
      <c r="M23" s="5" t="n"/>
      <c r="N23" s="29" t="n"/>
      <c r="O23" s="30" t="n"/>
      <c r="P23" s="26">
        <f>IF(OR(O23="",F23="",I23=""),"",(O23-F23)*I23)</f>
        <v/>
      </c>
      <c r="Q23" s="27">
        <f>IF(OR(P23="",K23="",K23=0),"",P23/K23)</f>
        <v/>
      </c>
      <c r="R23" s="5" t="n"/>
      <c r="S23" s="24">
        <f>IF(P23="","",StartCap+SUM(P$2:P23))</f>
        <v/>
      </c>
      <c r="T23" s="24">
        <f>IF(S23="","",MAX(StartCap,MAX(S$2:S23)))</f>
        <v/>
      </c>
      <c r="U23" s="28">
        <f>IF(S23="","",S23/T23-1)</f>
        <v/>
      </c>
      <c r="V23" s="11" t="n"/>
      <c r="W23" s="5" t="n"/>
    </row>
    <row r="24">
      <c r="A24" s="5" t="n"/>
      <c r="B24" s="29" t="n"/>
      <c r="C24" s="5" t="n"/>
      <c r="D24" s="5" t="n"/>
      <c r="E24" s="5" t="n"/>
      <c r="F24" s="30" t="n"/>
      <c r="G24" s="30" t="n"/>
      <c r="H24" s="30" t="n"/>
      <c r="I24" s="31" t="n"/>
      <c r="J24" s="24">
        <f>IF(OR(F24="",I24=""),"",F24*I24)</f>
        <v/>
      </c>
      <c r="K24" s="24">
        <f>IF(OR(F24="",G24="",I24=""),"",(F24-G24)*I24)</f>
        <v/>
      </c>
      <c r="L24" s="11" t="n"/>
      <c r="M24" s="5" t="n"/>
      <c r="N24" s="29" t="n"/>
      <c r="O24" s="30" t="n"/>
      <c r="P24" s="26">
        <f>IF(OR(O24="",F24="",I24=""),"",(O24-F24)*I24)</f>
        <v/>
      </c>
      <c r="Q24" s="27">
        <f>IF(OR(P24="",K24="",K24=0),"",P24/K24)</f>
        <v/>
      </c>
      <c r="R24" s="5" t="n"/>
      <c r="S24" s="24">
        <f>IF(P24="","",StartCap+SUM(P$2:P24))</f>
        <v/>
      </c>
      <c r="T24" s="24">
        <f>IF(S24="","",MAX(StartCap,MAX(S$2:S24)))</f>
        <v/>
      </c>
      <c r="U24" s="28">
        <f>IF(S24="","",S24/T24-1)</f>
        <v/>
      </c>
      <c r="V24" s="11" t="n"/>
      <c r="W24" s="5" t="n"/>
    </row>
    <row r="25">
      <c r="A25" s="5" t="n"/>
      <c r="B25" s="29" t="n"/>
      <c r="C25" s="5" t="n"/>
      <c r="D25" s="5" t="n"/>
      <c r="E25" s="5" t="n"/>
      <c r="F25" s="30" t="n"/>
      <c r="G25" s="30" t="n"/>
      <c r="H25" s="30" t="n"/>
      <c r="I25" s="31" t="n"/>
      <c r="J25" s="24">
        <f>IF(OR(F25="",I25=""),"",F25*I25)</f>
        <v/>
      </c>
      <c r="K25" s="24">
        <f>IF(OR(F25="",G25="",I25=""),"",(F25-G25)*I25)</f>
        <v/>
      </c>
      <c r="L25" s="11" t="n"/>
      <c r="M25" s="5" t="n"/>
      <c r="N25" s="29" t="n"/>
      <c r="O25" s="30" t="n"/>
      <c r="P25" s="26">
        <f>IF(OR(O25="",F25="",I25=""),"",(O25-F25)*I25)</f>
        <v/>
      </c>
      <c r="Q25" s="27">
        <f>IF(OR(P25="",K25="",K25=0),"",P25/K25)</f>
        <v/>
      </c>
      <c r="R25" s="5" t="n"/>
      <c r="S25" s="24">
        <f>IF(P25="","",StartCap+SUM(P$2:P25))</f>
        <v/>
      </c>
      <c r="T25" s="24">
        <f>IF(S25="","",MAX(StartCap,MAX(S$2:S25)))</f>
        <v/>
      </c>
      <c r="U25" s="28">
        <f>IF(S25="","",S25/T25-1)</f>
        <v/>
      </c>
      <c r="V25" s="11" t="n"/>
      <c r="W25" s="5" t="n"/>
    </row>
    <row r="26">
      <c r="A26" s="5" t="n"/>
      <c r="B26" s="29" t="n"/>
      <c r="C26" s="5" t="n"/>
      <c r="D26" s="5" t="n"/>
      <c r="E26" s="5" t="n"/>
      <c r="F26" s="30" t="n"/>
      <c r="G26" s="30" t="n"/>
      <c r="H26" s="30" t="n"/>
      <c r="I26" s="31" t="n"/>
      <c r="J26" s="24">
        <f>IF(OR(F26="",I26=""),"",F26*I26)</f>
        <v/>
      </c>
      <c r="K26" s="24">
        <f>IF(OR(F26="",G26="",I26=""),"",(F26-G26)*I26)</f>
        <v/>
      </c>
      <c r="L26" s="11" t="n"/>
      <c r="M26" s="5" t="n"/>
      <c r="N26" s="29" t="n"/>
      <c r="O26" s="30" t="n"/>
      <c r="P26" s="26">
        <f>IF(OR(O26="",F26="",I26=""),"",(O26-F26)*I26)</f>
        <v/>
      </c>
      <c r="Q26" s="27">
        <f>IF(OR(P26="",K26="",K26=0),"",P26/K26)</f>
        <v/>
      </c>
      <c r="R26" s="5" t="n"/>
      <c r="S26" s="24">
        <f>IF(P26="","",StartCap+SUM(P$2:P26))</f>
        <v/>
      </c>
      <c r="T26" s="24">
        <f>IF(S26="","",MAX(StartCap,MAX(S$2:S26)))</f>
        <v/>
      </c>
      <c r="U26" s="28">
        <f>IF(S26="","",S26/T26-1)</f>
        <v/>
      </c>
      <c r="V26" s="11" t="n"/>
      <c r="W26" s="5" t="n"/>
    </row>
    <row r="27">
      <c r="A27" s="5" t="n"/>
      <c r="B27" s="29" t="n"/>
      <c r="C27" s="5" t="n"/>
      <c r="D27" s="5" t="n"/>
      <c r="E27" s="5" t="n"/>
      <c r="F27" s="30" t="n"/>
      <c r="G27" s="30" t="n"/>
      <c r="H27" s="30" t="n"/>
      <c r="I27" s="31" t="n"/>
      <c r="J27" s="24">
        <f>IF(OR(F27="",I27=""),"",F27*I27)</f>
        <v/>
      </c>
      <c r="K27" s="24">
        <f>IF(OR(F27="",G27="",I27=""),"",(F27-G27)*I27)</f>
        <v/>
      </c>
      <c r="L27" s="11" t="n"/>
      <c r="M27" s="5" t="n"/>
      <c r="N27" s="29" t="n"/>
      <c r="O27" s="30" t="n"/>
      <c r="P27" s="26">
        <f>IF(OR(O27="",F27="",I27=""),"",(O27-F27)*I27)</f>
        <v/>
      </c>
      <c r="Q27" s="27">
        <f>IF(OR(P27="",K27="",K27=0),"",P27/K27)</f>
        <v/>
      </c>
      <c r="R27" s="5" t="n"/>
      <c r="S27" s="24">
        <f>IF(P27="","",StartCap+SUM(P$2:P27))</f>
        <v/>
      </c>
      <c r="T27" s="24">
        <f>IF(S27="","",MAX(StartCap,MAX(S$2:S27)))</f>
        <v/>
      </c>
      <c r="U27" s="28">
        <f>IF(S27="","",S27/T27-1)</f>
        <v/>
      </c>
      <c r="V27" s="11" t="n"/>
      <c r="W27" s="5" t="n"/>
    </row>
    <row r="28">
      <c r="A28" s="5" t="n"/>
      <c r="B28" s="29" t="n"/>
      <c r="C28" s="5" t="n"/>
      <c r="D28" s="5" t="n"/>
      <c r="E28" s="5" t="n"/>
      <c r="F28" s="30" t="n"/>
      <c r="G28" s="30" t="n"/>
      <c r="H28" s="30" t="n"/>
      <c r="I28" s="31" t="n"/>
      <c r="J28" s="24">
        <f>IF(OR(F28="",I28=""),"",F28*I28)</f>
        <v/>
      </c>
      <c r="K28" s="24">
        <f>IF(OR(F28="",G28="",I28=""),"",(F28-G28)*I28)</f>
        <v/>
      </c>
      <c r="L28" s="11" t="n"/>
      <c r="M28" s="5" t="n"/>
      <c r="N28" s="29" t="n"/>
      <c r="O28" s="30" t="n"/>
      <c r="P28" s="26">
        <f>IF(OR(O28="",F28="",I28=""),"",(O28-F28)*I28)</f>
        <v/>
      </c>
      <c r="Q28" s="27">
        <f>IF(OR(P28="",K28="",K28=0),"",P28/K28)</f>
        <v/>
      </c>
      <c r="R28" s="5" t="n"/>
      <c r="S28" s="24">
        <f>IF(P28="","",StartCap+SUM(P$2:P28))</f>
        <v/>
      </c>
      <c r="T28" s="24">
        <f>IF(S28="","",MAX(StartCap,MAX(S$2:S28)))</f>
        <v/>
      </c>
      <c r="U28" s="28">
        <f>IF(S28="","",S28/T28-1)</f>
        <v/>
      </c>
      <c r="V28" s="11" t="n"/>
      <c r="W28" s="5" t="n"/>
    </row>
    <row r="29">
      <c r="A29" s="5" t="n"/>
      <c r="B29" s="29" t="n"/>
      <c r="C29" s="5" t="n"/>
      <c r="D29" s="5" t="n"/>
      <c r="E29" s="5" t="n"/>
      <c r="F29" s="30" t="n"/>
      <c r="G29" s="30" t="n"/>
      <c r="H29" s="30" t="n"/>
      <c r="I29" s="31" t="n"/>
      <c r="J29" s="24">
        <f>IF(OR(F29="",I29=""),"",F29*I29)</f>
        <v/>
      </c>
      <c r="K29" s="24">
        <f>IF(OR(F29="",G29="",I29=""),"",(F29-G29)*I29)</f>
        <v/>
      </c>
      <c r="L29" s="11" t="n"/>
      <c r="M29" s="5" t="n"/>
      <c r="N29" s="29" t="n"/>
      <c r="O29" s="30" t="n"/>
      <c r="P29" s="26">
        <f>IF(OR(O29="",F29="",I29=""),"",(O29-F29)*I29)</f>
        <v/>
      </c>
      <c r="Q29" s="27">
        <f>IF(OR(P29="",K29="",K29=0),"",P29/K29)</f>
        <v/>
      </c>
      <c r="R29" s="5" t="n"/>
      <c r="S29" s="24">
        <f>IF(P29="","",StartCap+SUM(P$2:P29))</f>
        <v/>
      </c>
      <c r="T29" s="24">
        <f>IF(S29="","",MAX(StartCap,MAX(S$2:S29)))</f>
        <v/>
      </c>
      <c r="U29" s="28">
        <f>IF(S29="","",S29/T29-1)</f>
        <v/>
      </c>
      <c r="V29" s="11" t="n"/>
      <c r="W29" s="5" t="n"/>
    </row>
    <row r="30">
      <c r="A30" s="5" t="n"/>
      <c r="B30" s="29" t="n"/>
      <c r="C30" s="5" t="n"/>
      <c r="D30" s="5" t="n"/>
      <c r="E30" s="5" t="n"/>
      <c r="F30" s="30" t="n"/>
      <c r="G30" s="30" t="n"/>
      <c r="H30" s="30" t="n"/>
      <c r="I30" s="31" t="n"/>
      <c r="J30" s="24">
        <f>IF(OR(F30="",I30=""),"",F30*I30)</f>
        <v/>
      </c>
      <c r="K30" s="24">
        <f>IF(OR(F30="",G30="",I30=""),"",(F30-G30)*I30)</f>
        <v/>
      </c>
      <c r="L30" s="11" t="n"/>
      <c r="M30" s="5" t="n"/>
      <c r="N30" s="29" t="n"/>
      <c r="O30" s="30" t="n"/>
      <c r="P30" s="26">
        <f>IF(OR(O30="",F30="",I30=""),"",(O30-F30)*I30)</f>
        <v/>
      </c>
      <c r="Q30" s="27">
        <f>IF(OR(P30="",K30="",K30=0),"",P30/K30)</f>
        <v/>
      </c>
      <c r="R30" s="5" t="n"/>
      <c r="S30" s="24">
        <f>IF(P30="","",StartCap+SUM(P$2:P30))</f>
        <v/>
      </c>
      <c r="T30" s="24">
        <f>IF(S30="","",MAX(StartCap,MAX(S$2:S30)))</f>
        <v/>
      </c>
      <c r="U30" s="28">
        <f>IF(S30="","",S30/T30-1)</f>
        <v/>
      </c>
      <c r="V30" s="11" t="n"/>
      <c r="W30" s="5" t="n"/>
    </row>
    <row r="31">
      <c r="A31" s="5" t="n"/>
      <c r="B31" s="29" t="n"/>
      <c r="C31" s="5" t="n"/>
      <c r="D31" s="5" t="n"/>
      <c r="E31" s="5" t="n"/>
      <c r="F31" s="30" t="n"/>
      <c r="G31" s="30" t="n"/>
      <c r="H31" s="30" t="n"/>
      <c r="I31" s="31" t="n"/>
      <c r="J31" s="24">
        <f>IF(OR(F31="",I31=""),"",F31*I31)</f>
        <v/>
      </c>
      <c r="K31" s="24">
        <f>IF(OR(F31="",G31="",I31=""),"",(F31-G31)*I31)</f>
        <v/>
      </c>
      <c r="L31" s="11" t="n"/>
      <c r="M31" s="5" t="n"/>
      <c r="N31" s="29" t="n"/>
      <c r="O31" s="30" t="n"/>
      <c r="P31" s="26">
        <f>IF(OR(O31="",F31="",I31=""),"",(O31-F31)*I31)</f>
        <v/>
      </c>
      <c r="Q31" s="27">
        <f>IF(OR(P31="",K31="",K31=0),"",P31/K31)</f>
        <v/>
      </c>
      <c r="R31" s="5" t="n"/>
      <c r="S31" s="24">
        <f>IF(P31="","",StartCap+SUM(P$2:P31))</f>
        <v/>
      </c>
      <c r="T31" s="24">
        <f>IF(S31="","",MAX(StartCap,MAX(S$2:S31)))</f>
        <v/>
      </c>
      <c r="U31" s="28">
        <f>IF(S31="","",S31/T31-1)</f>
        <v/>
      </c>
      <c r="V31" s="11" t="n"/>
      <c r="W31" s="5" t="n"/>
    </row>
    <row r="32">
      <c r="A32" s="5" t="n"/>
      <c r="B32" s="29" t="n"/>
      <c r="C32" s="5" t="n"/>
      <c r="D32" s="5" t="n"/>
      <c r="E32" s="5" t="n"/>
      <c r="F32" s="30" t="n"/>
      <c r="G32" s="30" t="n"/>
      <c r="H32" s="30" t="n"/>
      <c r="I32" s="31" t="n"/>
      <c r="J32" s="24">
        <f>IF(OR(F32="",I32=""),"",F32*I32)</f>
        <v/>
      </c>
      <c r="K32" s="24">
        <f>IF(OR(F32="",G32="",I32=""),"",(F32-G32)*I32)</f>
        <v/>
      </c>
      <c r="L32" s="11" t="n"/>
      <c r="M32" s="5" t="n"/>
      <c r="N32" s="29" t="n"/>
      <c r="O32" s="30" t="n"/>
      <c r="P32" s="26">
        <f>IF(OR(O32="",F32="",I32=""),"",(O32-F32)*I32)</f>
        <v/>
      </c>
      <c r="Q32" s="27">
        <f>IF(OR(P32="",K32="",K32=0),"",P32/K32)</f>
        <v/>
      </c>
      <c r="R32" s="5" t="n"/>
      <c r="S32" s="24">
        <f>IF(P32="","",StartCap+SUM(P$2:P32))</f>
        <v/>
      </c>
      <c r="T32" s="24">
        <f>IF(S32="","",MAX(StartCap,MAX(S$2:S32)))</f>
        <v/>
      </c>
      <c r="U32" s="28">
        <f>IF(S32="","",S32/T32-1)</f>
        <v/>
      </c>
      <c r="V32" s="11" t="n"/>
      <c r="W32" s="5" t="n"/>
    </row>
    <row r="33">
      <c r="A33" s="5" t="n"/>
      <c r="B33" s="29" t="n"/>
      <c r="C33" s="5" t="n"/>
      <c r="D33" s="5" t="n"/>
      <c r="E33" s="5" t="n"/>
      <c r="F33" s="30" t="n"/>
      <c r="G33" s="30" t="n"/>
      <c r="H33" s="30" t="n"/>
      <c r="I33" s="31" t="n"/>
      <c r="J33" s="24">
        <f>IF(OR(F33="",I33=""),"",F33*I33)</f>
        <v/>
      </c>
      <c r="K33" s="24">
        <f>IF(OR(F33="",G33="",I33=""),"",(F33-G33)*I33)</f>
        <v/>
      </c>
      <c r="L33" s="11" t="n"/>
      <c r="M33" s="5" t="n"/>
      <c r="N33" s="29" t="n"/>
      <c r="O33" s="30" t="n"/>
      <c r="P33" s="26">
        <f>IF(OR(O33="",F33="",I33=""),"",(O33-F33)*I33)</f>
        <v/>
      </c>
      <c r="Q33" s="27">
        <f>IF(OR(P33="",K33="",K33=0),"",P33/K33)</f>
        <v/>
      </c>
      <c r="R33" s="5" t="n"/>
      <c r="S33" s="24">
        <f>IF(P33="","",StartCap+SUM(P$2:P33))</f>
        <v/>
      </c>
      <c r="T33" s="24">
        <f>IF(S33="","",MAX(StartCap,MAX(S$2:S33)))</f>
        <v/>
      </c>
      <c r="U33" s="28">
        <f>IF(S33="","",S33/T33-1)</f>
        <v/>
      </c>
      <c r="V33" s="11" t="n"/>
      <c r="W33" s="5" t="n"/>
    </row>
    <row r="34">
      <c r="A34" s="5" t="n"/>
      <c r="B34" s="29" t="n"/>
      <c r="C34" s="5" t="n"/>
      <c r="D34" s="5" t="n"/>
      <c r="E34" s="5" t="n"/>
      <c r="F34" s="30" t="n"/>
      <c r="G34" s="30" t="n"/>
      <c r="H34" s="30" t="n"/>
      <c r="I34" s="31" t="n"/>
      <c r="J34" s="24">
        <f>IF(OR(F34="",I34=""),"",F34*I34)</f>
        <v/>
      </c>
      <c r="K34" s="24">
        <f>IF(OR(F34="",G34="",I34=""),"",(F34-G34)*I34)</f>
        <v/>
      </c>
      <c r="L34" s="11" t="n"/>
      <c r="M34" s="5" t="n"/>
      <c r="N34" s="29" t="n"/>
      <c r="O34" s="30" t="n"/>
      <c r="P34" s="26">
        <f>IF(OR(O34="",F34="",I34=""),"",(O34-F34)*I34)</f>
        <v/>
      </c>
      <c r="Q34" s="27">
        <f>IF(OR(P34="",K34="",K34=0),"",P34/K34)</f>
        <v/>
      </c>
      <c r="R34" s="5" t="n"/>
      <c r="S34" s="24">
        <f>IF(P34="","",StartCap+SUM(P$2:P34))</f>
        <v/>
      </c>
      <c r="T34" s="24">
        <f>IF(S34="","",MAX(StartCap,MAX(S$2:S34)))</f>
        <v/>
      </c>
      <c r="U34" s="28">
        <f>IF(S34="","",S34/T34-1)</f>
        <v/>
      </c>
      <c r="V34" s="11" t="n"/>
      <c r="W34" s="5" t="n"/>
    </row>
    <row r="35">
      <c r="A35" s="5" t="n"/>
      <c r="B35" s="29" t="n"/>
      <c r="C35" s="5" t="n"/>
      <c r="D35" s="5" t="n"/>
      <c r="E35" s="5" t="n"/>
      <c r="F35" s="30" t="n"/>
      <c r="G35" s="30" t="n"/>
      <c r="H35" s="30" t="n"/>
      <c r="I35" s="31" t="n"/>
      <c r="J35" s="24">
        <f>IF(OR(F35="",I35=""),"",F35*I35)</f>
        <v/>
      </c>
      <c r="K35" s="24">
        <f>IF(OR(F35="",G35="",I35=""),"",(F35-G35)*I35)</f>
        <v/>
      </c>
      <c r="L35" s="11" t="n"/>
      <c r="M35" s="5" t="n"/>
      <c r="N35" s="29" t="n"/>
      <c r="O35" s="30" t="n"/>
      <c r="P35" s="26">
        <f>IF(OR(O35="",F35="",I35=""),"",(O35-F35)*I35)</f>
        <v/>
      </c>
      <c r="Q35" s="27">
        <f>IF(OR(P35="",K35="",K35=0),"",P35/K35)</f>
        <v/>
      </c>
      <c r="R35" s="5" t="n"/>
      <c r="S35" s="24">
        <f>IF(P35="","",StartCap+SUM(P$2:P35))</f>
        <v/>
      </c>
      <c r="T35" s="24">
        <f>IF(S35="","",MAX(StartCap,MAX(S$2:S35)))</f>
        <v/>
      </c>
      <c r="U35" s="28">
        <f>IF(S35="","",S35/T35-1)</f>
        <v/>
      </c>
      <c r="V35" s="11" t="n"/>
      <c r="W35" s="5" t="n"/>
    </row>
    <row r="36">
      <c r="A36" s="5" t="n"/>
      <c r="B36" s="29" t="n"/>
      <c r="C36" s="5" t="n"/>
      <c r="D36" s="5" t="n"/>
      <c r="E36" s="5" t="n"/>
      <c r="F36" s="30" t="n"/>
      <c r="G36" s="30" t="n"/>
      <c r="H36" s="30" t="n"/>
      <c r="I36" s="31" t="n"/>
      <c r="J36" s="24">
        <f>IF(OR(F36="",I36=""),"",F36*I36)</f>
        <v/>
      </c>
      <c r="K36" s="24">
        <f>IF(OR(F36="",G36="",I36=""),"",(F36-G36)*I36)</f>
        <v/>
      </c>
      <c r="L36" s="11" t="n"/>
      <c r="M36" s="5" t="n"/>
      <c r="N36" s="29" t="n"/>
      <c r="O36" s="30" t="n"/>
      <c r="P36" s="26">
        <f>IF(OR(O36="",F36="",I36=""),"",(O36-F36)*I36)</f>
        <v/>
      </c>
      <c r="Q36" s="27">
        <f>IF(OR(P36="",K36="",K36=0),"",P36/K36)</f>
        <v/>
      </c>
      <c r="R36" s="5" t="n"/>
      <c r="S36" s="24">
        <f>IF(P36="","",StartCap+SUM(P$2:P36))</f>
        <v/>
      </c>
      <c r="T36" s="24">
        <f>IF(S36="","",MAX(StartCap,MAX(S$2:S36)))</f>
        <v/>
      </c>
      <c r="U36" s="28">
        <f>IF(S36="","",S36/T36-1)</f>
        <v/>
      </c>
      <c r="V36" s="11" t="n"/>
      <c r="W36" s="5" t="n"/>
    </row>
    <row r="37">
      <c r="A37" s="5" t="n"/>
      <c r="B37" s="29" t="n"/>
      <c r="C37" s="5" t="n"/>
      <c r="D37" s="5" t="n"/>
      <c r="E37" s="5" t="n"/>
      <c r="F37" s="30" t="n"/>
      <c r="G37" s="30" t="n"/>
      <c r="H37" s="30" t="n"/>
      <c r="I37" s="31" t="n"/>
      <c r="J37" s="24">
        <f>IF(OR(F37="",I37=""),"",F37*I37)</f>
        <v/>
      </c>
      <c r="K37" s="24">
        <f>IF(OR(F37="",G37="",I37=""),"",(F37-G37)*I37)</f>
        <v/>
      </c>
      <c r="L37" s="11" t="n"/>
      <c r="M37" s="5" t="n"/>
      <c r="N37" s="29" t="n"/>
      <c r="O37" s="30" t="n"/>
      <c r="P37" s="26">
        <f>IF(OR(O37="",F37="",I37=""),"",(O37-F37)*I37)</f>
        <v/>
      </c>
      <c r="Q37" s="27">
        <f>IF(OR(P37="",K37="",K37=0),"",P37/K37)</f>
        <v/>
      </c>
      <c r="R37" s="5" t="n"/>
      <c r="S37" s="24">
        <f>IF(P37="","",StartCap+SUM(P$2:P37))</f>
        <v/>
      </c>
      <c r="T37" s="24">
        <f>IF(S37="","",MAX(StartCap,MAX(S$2:S37)))</f>
        <v/>
      </c>
      <c r="U37" s="28">
        <f>IF(S37="","",S37/T37-1)</f>
        <v/>
      </c>
      <c r="V37" s="11" t="n"/>
      <c r="W37" s="5" t="n"/>
    </row>
    <row r="38">
      <c r="A38" s="5" t="n"/>
      <c r="B38" s="29" t="n"/>
      <c r="C38" s="5" t="n"/>
      <c r="D38" s="5" t="n"/>
      <c r="E38" s="5" t="n"/>
      <c r="F38" s="30" t="n"/>
      <c r="G38" s="30" t="n"/>
      <c r="H38" s="30" t="n"/>
      <c r="I38" s="31" t="n"/>
      <c r="J38" s="24">
        <f>IF(OR(F38="",I38=""),"",F38*I38)</f>
        <v/>
      </c>
      <c r="K38" s="24">
        <f>IF(OR(F38="",G38="",I38=""),"",(F38-G38)*I38)</f>
        <v/>
      </c>
      <c r="L38" s="11" t="n"/>
      <c r="M38" s="5" t="n"/>
      <c r="N38" s="29" t="n"/>
      <c r="O38" s="30" t="n"/>
      <c r="P38" s="26">
        <f>IF(OR(O38="",F38="",I38=""),"",(O38-F38)*I38)</f>
        <v/>
      </c>
      <c r="Q38" s="27">
        <f>IF(OR(P38="",K38="",K38=0),"",P38/K38)</f>
        <v/>
      </c>
      <c r="R38" s="5" t="n"/>
      <c r="S38" s="24">
        <f>IF(P38="","",StartCap+SUM(P$2:P38))</f>
        <v/>
      </c>
      <c r="T38" s="24">
        <f>IF(S38="","",MAX(StartCap,MAX(S$2:S38)))</f>
        <v/>
      </c>
      <c r="U38" s="28">
        <f>IF(S38="","",S38/T38-1)</f>
        <v/>
      </c>
      <c r="V38" s="11" t="n"/>
      <c r="W38" s="5" t="n"/>
    </row>
    <row r="39">
      <c r="A39" s="5" t="n"/>
      <c r="B39" s="29" t="n"/>
      <c r="C39" s="5" t="n"/>
      <c r="D39" s="5" t="n"/>
      <c r="E39" s="5" t="n"/>
      <c r="F39" s="30" t="n"/>
      <c r="G39" s="30" t="n"/>
      <c r="H39" s="30" t="n"/>
      <c r="I39" s="31" t="n"/>
      <c r="J39" s="24">
        <f>IF(OR(F39="",I39=""),"",F39*I39)</f>
        <v/>
      </c>
      <c r="K39" s="24">
        <f>IF(OR(F39="",G39="",I39=""),"",(F39-G39)*I39)</f>
        <v/>
      </c>
      <c r="L39" s="11" t="n"/>
      <c r="M39" s="5" t="n"/>
      <c r="N39" s="29" t="n"/>
      <c r="O39" s="30" t="n"/>
      <c r="P39" s="26">
        <f>IF(OR(O39="",F39="",I39=""),"",(O39-F39)*I39)</f>
        <v/>
      </c>
      <c r="Q39" s="27">
        <f>IF(OR(P39="",K39="",K39=0),"",P39/K39)</f>
        <v/>
      </c>
      <c r="R39" s="5" t="n"/>
      <c r="S39" s="24">
        <f>IF(P39="","",StartCap+SUM(P$2:P39))</f>
        <v/>
      </c>
      <c r="T39" s="24">
        <f>IF(S39="","",MAX(StartCap,MAX(S$2:S39)))</f>
        <v/>
      </c>
      <c r="U39" s="28">
        <f>IF(S39="","",S39/T39-1)</f>
        <v/>
      </c>
      <c r="V39" s="11" t="n"/>
      <c r="W39" s="5" t="n"/>
    </row>
    <row r="40">
      <c r="A40" s="5" t="n"/>
      <c r="B40" s="29" t="n"/>
      <c r="C40" s="5" t="n"/>
      <c r="D40" s="5" t="n"/>
      <c r="E40" s="5" t="n"/>
      <c r="F40" s="30" t="n"/>
      <c r="G40" s="30" t="n"/>
      <c r="H40" s="30" t="n"/>
      <c r="I40" s="31" t="n"/>
      <c r="J40" s="24">
        <f>IF(OR(F40="",I40=""),"",F40*I40)</f>
        <v/>
      </c>
      <c r="K40" s="24">
        <f>IF(OR(F40="",G40="",I40=""),"",(F40-G40)*I40)</f>
        <v/>
      </c>
      <c r="L40" s="11" t="n"/>
      <c r="M40" s="5" t="n"/>
      <c r="N40" s="29" t="n"/>
      <c r="O40" s="30" t="n"/>
      <c r="P40" s="26">
        <f>IF(OR(O40="",F40="",I40=""),"",(O40-F40)*I40)</f>
        <v/>
      </c>
      <c r="Q40" s="27">
        <f>IF(OR(P40="",K40="",K40=0),"",P40/K40)</f>
        <v/>
      </c>
      <c r="R40" s="5" t="n"/>
      <c r="S40" s="24">
        <f>IF(P40="","",StartCap+SUM(P$2:P40))</f>
        <v/>
      </c>
      <c r="T40" s="24">
        <f>IF(S40="","",MAX(StartCap,MAX(S$2:S40)))</f>
        <v/>
      </c>
      <c r="U40" s="28">
        <f>IF(S40="","",S40/T40-1)</f>
        <v/>
      </c>
      <c r="V40" s="11" t="n"/>
      <c r="W40" s="5" t="n"/>
    </row>
    <row r="41">
      <c r="A41" s="5" t="n"/>
      <c r="B41" s="29" t="n"/>
      <c r="C41" s="5" t="n"/>
      <c r="D41" s="5" t="n"/>
      <c r="E41" s="5" t="n"/>
      <c r="F41" s="30" t="n"/>
      <c r="G41" s="30" t="n"/>
      <c r="H41" s="30" t="n"/>
      <c r="I41" s="31" t="n"/>
      <c r="J41" s="24">
        <f>IF(OR(F41="",I41=""),"",F41*I41)</f>
        <v/>
      </c>
      <c r="K41" s="24">
        <f>IF(OR(F41="",G41="",I41=""),"",(F41-G41)*I41)</f>
        <v/>
      </c>
      <c r="L41" s="11" t="n"/>
      <c r="M41" s="5" t="n"/>
      <c r="N41" s="29" t="n"/>
      <c r="O41" s="30" t="n"/>
      <c r="P41" s="26">
        <f>IF(OR(O41="",F41="",I41=""),"",(O41-F41)*I41)</f>
        <v/>
      </c>
      <c r="Q41" s="27">
        <f>IF(OR(P41="",K41="",K41=0),"",P41/K41)</f>
        <v/>
      </c>
      <c r="R41" s="5" t="n"/>
      <c r="S41" s="24">
        <f>IF(P41="","",StartCap+SUM(P$2:P41))</f>
        <v/>
      </c>
      <c r="T41" s="24">
        <f>IF(S41="","",MAX(StartCap,MAX(S$2:S41)))</f>
        <v/>
      </c>
      <c r="U41" s="28">
        <f>IF(S41="","",S41/T41-1)</f>
        <v/>
      </c>
      <c r="V41" s="11" t="n"/>
      <c r="W41" s="5" t="n"/>
    </row>
    <row r="42">
      <c r="A42" s="5" t="n"/>
      <c r="B42" s="29" t="n"/>
      <c r="C42" s="5" t="n"/>
      <c r="D42" s="5" t="n"/>
      <c r="E42" s="5" t="n"/>
      <c r="F42" s="30" t="n"/>
      <c r="G42" s="30" t="n"/>
      <c r="H42" s="30" t="n"/>
      <c r="I42" s="31" t="n"/>
      <c r="J42" s="24">
        <f>IF(OR(F42="",I42=""),"",F42*I42)</f>
        <v/>
      </c>
      <c r="K42" s="24">
        <f>IF(OR(F42="",G42="",I42=""),"",(F42-G42)*I42)</f>
        <v/>
      </c>
      <c r="L42" s="11" t="n"/>
      <c r="M42" s="5" t="n"/>
      <c r="N42" s="29" t="n"/>
      <c r="O42" s="30" t="n"/>
      <c r="P42" s="26">
        <f>IF(OR(O42="",F42="",I42=""),"",(O42-F42)*I42)</f>
        <v/>
      </c>
      <c r="Q42" s="27">
        <f>IF(OR(P42="",K42="",K42=0),"",P42/K42)</f>
        <v/>
      </c>
      <c r="R42" s="5" t="n"/>
      <c r="S42" s="24">
        <f>IF(P42="","",StartCap+SUM(P$2:P42))</f>
        <v/>
      </c>
      <c r="T42" s="24">
        <f>IF(S42="","",MAX(StartCap,MAX(S$2:S42)))</f>
        <v/>
      </c>
      <c r="U42" s="28">
        <f>IF(S42="","",S42/T42-1)</f>
        <v/>
      </c>
      <c r="V42" s="11" t="n"/>
      <c r="W42" s="5" t="n"/>
    </row>
    <row r="43">
      <c r="A43" s="5" t="n"/>
      <c r="B43" s="29" t="n"/>
      <c r="C43" s="5" t="n"/>
      <c r="D43" s="5" t="n"/>
      <c r="E43" s="5" t="n"/>
      <c r="F43" s="30" t="n"/>
      <c r="G43" s="30" t="n"/>
      <c r="H43" s="30" t="n"/>
      <c r="I43" s="31" t="n"/>
      <c r="J43" s="24">
        <f>IF(OR(F43="",I43=""),"",F43*I43)</f>
        <v/>
      </c>
      <c r="K43" s="24">
        <f>IF(OR(F43="",G43="",I43=""),"",(F43-G43)*I43)</f>
        <v/>
      </c>
      <c r="L43" s="11" t="n"/>
      <c r="M43" s="5" t="n"/>
      <c r="N43" s="29" t="n"/>
      <c r="O43" s="30" t="n"/>
      <c r="P43" s="26">
        <f>IF(OR(O43="",F43="",I43=""),"",(O43-F43)*I43)</f>
        <v/>
      </c>
      <c r="Q43" s="27">
        <f>IF(OR(P43="",K43="",K43=0),"",P43/K43)</f>
        <v/>
      </c>
      <c r="R43" s="5" t="n"/>
      <c r="S43" s="24">
        <f>IF(P43="","",StartCap+SUM(P$2:P43))</f>
        <v/>
      </c>
      <c r="T43" s="24">
        <f>IF(S43="","",MAX(StartCap,MAX(S$2:S43)))</f>
        <v/>
      </c>
      <c r="U43" s="28">
        <f>IF(S43="","",S43/T43-1)</f>
        <v/>
      </c>
      <c r="V43" s="11" t="n"/>
      <c r="W43" s="5" t="n"/>
    </row>
    <row r="44">
      <c r="A44" s="5" t="n"/>
      <c r="B44" s="29" t="n"/>
      <c r="C44" s="5" t="n"/>
      <c r="D44" s="5" t="n"/>
      <c r="E44" s="5" t="n"/>
      <c r="F44" s="30" t="n"/>
      <c r="G44" s="30" t="n"/>
      <c r="H44" s="30" t="n"/>
      <c r="I44" s="31" t="n"/>
      <c r="J44" s="24">
        <f>IF(OR(F44="",I44=""),"",F44*I44)</f>
        <v/>
      </c>
      <c r="K44" s="24">
        <f>IF(OR(F44="",G44="",I44=""),"",(F44-G44)*I44)</f>
        <v/>
      </c>
      <c r="L44" s="11" t="n"/>
      <c r="M44" s="5" t="n"/>
      <c r="N44" s="29" t="n"/>
      <c r="O44" s="30" t="n"/>
      <c r="P44" s="26">
        <f>IF(OR(O44="",F44="",I44=""),"",(O44-F44)*I44)</f>
        <v/>
      </c>
      <c r="Q44" s="27">
        <f>IF(OR(P44="",K44="",K44=0),"",P44/K44)</f>
        <v/>
      </c>
      <c r="R44" s="5" t="n"/>
      <c r="S44" s="24">
        <f>IF(P44="","",StartCap+SUM(P$2:P44))</f>
        <v/>
      </c>
      <c r="T44" s="24">
        <f>IF(S44="","",MAX(StartCap,MAX(S$2:S44)))</f>
        <v/>
      </c>
      <c r="U44" s="28">
        <f>IF(S44="","",S44/T44-1)</f>
        <v/>
      </c>
      <c r="V44" s="11" t="n"/>
      <c r="W44" s="5" t="n"/>
    </row>
    <row r="45">
      <c r="A45" s="5" t="n"/>
      <c r="B45" s="29" t="n"/>
      <c r="C45" s="5" t="n"/>
      <c r="D45" s="5" t="n"/>
      <c r="E45" s="5" t="n"/>
      <c r="F45" s="30" t="n"/>
      <c r="G45" s="30" t="n"/>
      <c r="H45" s="30" t="n"/>
      <c r="I45" s="31" t="n"/>
      <c r="J45" s="24">
        <f>IF(OR(F45="",I45=""),"",F45*I45)</f>
        <v/>
      </c>
      <c r="K45" s="24">
        <f>IF(OR(F45="",G45="",I45=""),"",(F45-G45)*I45)</f>
        <v/>
      </c>
      <c r="L45" s="11" t="n"/>
      <c r="M45" s="5" t="n"/>
      <c r="N45" s="29" t="n"/>
      <c r="O45" s="30" t="n"/>
      <c r="P45" s="26">
        <f>IF(OR(O45="",F45="",I45=""),"",(O45-F45)*I45)</f>
        <v/>
      </c>
      <c r="Q45" s="27">
        <f>IF(OR(P45="",K45="",K45=0),"",P45/K45)</f>
        <v/>
      </c>
      <c r="R45" s="5" t="n"/>
      <c r="S45" s="24">
        <f>IF(P45="","",StartCap+SUM(P$2:P45))</f>
        <v/>
      </c>
      <c r="T45" s="24">
        <f>IF(S45="","",MAX(StartCap,MAX(S$2:S45)))</f>
        <v/>
      </c>
      <c r="U45" s="28">
        <f>IF(S45="","",S45/T45-1)</f>
        <v/>
      </c>
      <c r="V45" s="11" t="n"/>
      <c r="W45" s="5" t="n"/>
    </row>
    <row r="46">
      <c r="A46" s="5" t="n"/>
      <c r="B46" s="29" t="n"/>
      <c r="C46" s="5" t="n"/>
      <c r="D46" s="5" t="n"/>
      <c r="E46" s="5" t="n"/>
      <c r="F46" s="30" t="n"/>
      <c r="G46" s="30" t="n"/>
      <c r="H46" s="30" t="n"/>
      <c r="I46" s="31" t="n"/>
      <c r="J46" s="24">
        <f>IF(OR(F46="",I46=""),"",F46*I46)</f>
        <v/>
      </c>
      <c r="K46" s="24">
        <f>IF(OR(F46="",G46="",I46=""),"",(F46-G46)*I46)</f>
        <v/>
      </c>
      <c r="L46" s="11" t="n"/>
      <c r="M46" s="5" t="n"/>
      <c r="N46" s="29" t="n"/>
      <c r="O46" s="30" t="n"/>
      <c r="P46" s="26">
        <f>IF(OR(O46="",F46="",I46=""),"",(O46-F46)*I46)</f>
        <v/>
      </c>
      <c r="Q46" s="27">
        <f>IF(OR(P46="",K46="",K46=0),"",P46/K46)</f>
        <v/>
      </c>
      <c r="R46" s="5" t="n"/>
      <c r="S46" s="24">
        <f>IF(P46="","",StartCap+SUM(P$2:P46))</f>
        <v/>
      </c>
      <c r="T46" s="24">
        <f>IF(S46="","",MAX(StartCap,MAX(S$2:S46)))</f>
        <v/>
      </c>
      <c r="U46" s="28">
        <f>IF(S46="","",S46/T46-1)</f>
        <v/>
      </c>
      <c r="V46" s="11" t="n"/>
      <c r="W46" s="5" t="n"/>
    </row>
    <row r="47">
      <c r="A47" s="5" t="n"/>
      <c r="B47" s="29" t="n"/>
      <c r="C47" s="5" t="n"/>
      <c r="D47" s="5" t="n"/>
      <c r="E47" s="5" t="n"/>
      <c r="F47" s="30" t="n"/>
      <c r="G47" s="30" t="n"/>
      <c r="H47" s="30" t="n"/>
      <c r="I47" s="31" t="n"/>
      <c r="J47" s="24">
        <f>IF(OR(F47="",I47=""),"",F47*I47)</f>
        <v/>
      </c>
      <c r="K47" s="24">
        <f>IF(OR(F47="",G47="",I47=""),"",(F47-G47)*I47)</f>
        <v/>
      </c>
      <c r="L47" s="11" t="n"/>
      <c r="M47" s="5" t="n"/>
      <c r="N47" s="29" t="n"/>
      <c r="O47" s="30" t="n"/>
      <c r="P47" s="26">
        <f>IF(OR(O47="",F47="",I47=""),"",(O47-F47)*I47)</f>
        <v/>
      </c>
      <c r="Q47" s="27">
        <f>IF(OR(P47="",K47="",K47=0),"",P47/K47)</f>
        <v/>
      </c>
      <c r="R47" s="5" t="n"/>
      <c r="S47" s="24">
        <f>IF(P47="","",StartCap+SUM(P$2:P47))</f>
        <v/>
      </c>
      <c r="T47" s="24">
        <f>IF(S47="","",MAX(StartCap,MAX(S$2:S47)))</f>
        <v/>
      </c>
      <c r="U47" s="28">
        <f>IF(S47="","",S47/T47-1)</f>
        <v/>
      </c>
      <c r="V47" s="11" t="n"/>
      <c r="W47" s="5" t="n"/>
    </row>
    <row r="48">
      <c r="A48" s="5" t="n"/>
      <c r="B48" s="29" t="n"/>
      <c r="C48" s="5" t="n"/>
      <c r="D48" s="5" t="n"/>
      <c r="E48" s="5" t="n"/>
      <c r="F48" s="30" t="n"/>
      <c r="G48" s="30" t="n"/>
      <c r="H48" s="30" t="n"/>
      <c r="I48" s="31" t="n"/>
      <c r="J48" s="24">
        <f>IF(OR(F48="",I48=""),"",F48*I48)</f>
        <v/>
      </c>
      <c r="K48" s="24">
        <f>IF(OR(F48="",G48="",I48=""),"",(F48-G48)*I48)</f>
        <v/>
      </c>
      <c r="L48" s="11" t="n"/>
      <c r="M48" s="5" t="n"/>
      <c r="N48" s="29" t="n"/>
      <c r="O48" s="30" t="n"/>
      <c r="P48" s="26">
        <f>IF(OR(O48="",F48="",I48=""),"",(O48-F48)*I48)</f>
        <v/>
      </c>
      <c r="Q48" s="27">
        <f>IF(OR(P48="",K48="",K48=0),"",P48/K48)</f>
        <v/>
      </c>
      <c r="R48" s="5" t="n"/>
      <c r="S48" s="24">
        <f>IF(P48="","",StartCap+SUM(P$2:P48))</f>
        <v/>
      </c>
      <c r="T48" s="24">
        <f>IF(S48="","",MAX(StartCap,MAX(S$2:S48)))</f>
        <v/>
      </c>
      <c r="U48" s="28">
        <f>IF(S48="","",S48/T48-1)</f>
        <v/>
      </c>
      <c r="V48" s="11" t="n"/>
      <c r="W48" s="5" t="n"/>
    </row>
    <row r="49">
      <c r="A49" s="5" t="n"/>
      <c r="B49" s="29" t="n"/>
      <c r="C49" s="5" t="n"/>
      <c r="D49" s="5" t="n"/>
      <c r="E49" s="5" t="n"/>
      <c r="F49" s="30" t="n"/>
      <c r="G49" s="30" t="n"/>
      <c r="H49" s="30" t="n"/>
      <c r="I49" s="31" t="n"/>
      <c r="J49" s="24">
        <f>IF(OR(F49="",I49=""),"",F49*I49)</f>
        <v/>
      </c>
      <c r="K49" s="24">
        <f>IF(OR(F49="",G49="",I49=""),"",(F49-G49)*I49)</f>
        <v/>
      </c>
      <c r="L49" s="11" t="n"/>
      <c r="M49" s="5" t="n"/>
      <c r="N49" s="29" t="n"/>
      <c r="O49" s="30" t="n"/>
      <c r="P49" s="26">
        <f>IF(OR(O49="",F49="",I49=""),"",(O49-F49)*I49)</f>
        <v/>
      </c>
      <c r="Q49" s="27">
        <f>IF(OR(P49="",K49="",K49=0),"",P49/K49)</f>
        <v/>
      </c>
      <c r="R49" s="5" t="n"/>
      <c r="S49" s="24">
        <f>IF(P49="","",StartCap+SUM(P$2:P49))</f>
        <v/>
      </c>
      <c r="T49" s="24">
        <f>IF(S49="","",MAX(StartCap,MAX(S$2:S49)))</f>
        <v/>
      </c>
      <c r="U49" s="28">
        <f>IF(S49="","",S49/T49-1)</f>
        <v/>
      </c>
      <c r="V49" s="11" t="n"/>
      <c r="W49" s="5" t="n"/>
    </row>
    <row r="50">
      <c r="A50" s="5" t="n"/>
      <c r="B50" s="29" t="n"/>
      <c r="C50" s="5" t="n"/>
      <c r="D50" s="5" t="n"/>
      <c r="E50" s="5" t="n"/>
      <c r="F50" s="30" t="n"/>
      <c r="G50" s="30" t="n"/>
      <c r="H50" s="30" t="n"/>
      <c r="I50" s="31" t="n"/>
      <c r="J50" s="24">
        <f>IF(OR(F50="",I50=""),"",F50*I50)</f>
        <v/>
      </c>
      <c r="K50" s="24">
        <f>IF(OR(F50="",G50="",I50=""),"",(F50-G50)*I50)</f>
        <v/>
      </c>
      <c r="L50" s="11" t="n"/>
      <c r="M50" s="5" t="n"/>
      <c r="N50" s="29" t="n"/>
      <c r="O50" s="30" t="n"/>
      <c r="P50" s="26">
        <f>IF(OR(O50="",F50="",I50=""),"",(O50-F50)*I50)</f>
        <v/>
      </c>
      <c r="Q50" s="27">
        <f>IF(OR(P50="",K50="",K50=0),"",P50/K50)</f>
        <v/>
      </c>
      <c r="R50" s="5" t="n"/>
      <c r="S50" s="24">
        <f>IF(P50="","",StartCap+SUM(P$2:P50))</f>
        <v/>
      </c>
      <c r="T50" s="24">
        <f>IF(S50="","",MAX(StartCap,MAX(S$2:S50)))</f>
        <v/>
      </c>
      <c r="U50" s="28">
        <f>IF(S50="","",S50/T50-1)</f>
        <v/>
      </c>
      <c r="V50" s="11" t="n"/>
      <c r="W50" s="5" t="n"/>
    </row>
    <row r="51">
      <c r="A51" s="5" t="n"/>
      <c r="B51" s="29" t="n"/>
      <c r="C51" s="5" t="n"/>
      <c r="D51" s="5" t="n"/>
      <c r="E51" s="5" t="n"/>
      <c r="F51" s="30" t="n"/>
      <c r="G51" s="30" t="n"/>
      <c r="H51" s="30" t="n"/>
      <c r="I51" s="31" t="n"/>
      <c r="J51" s="24">
        <f>IF(OR(F51="",I51=""),"",F51*I51)</f>
        <v/>
      </c>
      <c r="K51" s="24">
        <f>IF(OR(F51="",G51="",I51=""),"",(F51-G51)*I51)</f>
        <v/>
      </c>
      <c r="L51" s="11" t="n"/>
      <c r="M51" s="5" t="n"/>
      <c r="N51" s="29" t="n"/>
      <c r="O51" s="30" t="n"/>
      <c r="P51" s="26">
        <f>IF(OR(O51="",F51="",I51=""),"",(O51-F51)*I51)</f>
        <v/>
      </c>
      <c r="Q51" s="27">
        <f>IF(OR(P51="",K51="",K51=0),"",P51/K51)</f>
        <v/>
      </c>
      <c r="R51" s="5" t="n"/>
      <c r="S51" s="24">
        <f>IF(P51="","",StartCap+SUM(P$2:P51))</f>
        <v/>
      </c>
      <c r="T51" s="24">
        <f>IF(S51="","",MAX(StartCap,MAX(S$2:S51)))</f>
        <v/>
      </c>
      <c r="U51" s="28">
        <f>IF(S51="","",S51/T51-1)</f>
        <v/>
      </c>
      <c r="V51" s="11" t="n"/>
      <c r="W51" s="5" t="n"/>
    </row>
    <row r="52">
      <c r="A52" s="5" t="n"/>
      <c r="B52" s="29" t="n"/>
      <c r="C52" s="5" t="n"/>
      <c r="D52" s="5" t="n"/>
      <c r="E52" s="5" t="n"/>
      <c r="F52" s="30" t="n"/>
      <c r="G52" s="30" t="n"/>
      <c r="H52" s="30" t="n"/>
      <c r="I52" s="31" t="n"/>
      <c r="J52" s="24">
        <f>IF(OR(F52="",I52=""),"",F52*I52)</f>
        <v/>
      </c>
      <c r="K52" s="24">
        <f>IF(OR(F52="",G52="",I52=""),"",(F52-G52)*I52)</f>
        <v/>
      </c>
      <c r="L52" s="11" t="n"/>
      <c r="M52" s="5" t="n"/>
      <c r="N52" s="29" t="n"/>
      <c r="O52" s="30" t="n"/>
      <c r="P52" s="26">
        <f>IF(OR(O52="",F52="",I52=""),"",(O52-F52)*I52)</f>
        <v/>
      </c>
      <c r="Q52" s="27">
        <f>IF(OR(P52="",K52="",K52=0),"",P52/K52)</f>
        <v/>
      </c>
      <c r="R52" s="5" t="n"/>
      <c r="S52" s="24">
        <f>IF(P52="","",StartCap+SUM(P$2:P52))</f>
        <v/>
      </c>
      <c r="T52" s="24">
        <f>IF(S52="","",MAX(StartCap,MAX(S$2:S52)))</f>
        <v/>
      </c>
      <c r="U52" s="28">
        <f>IF(S52="","",S52/T52-1)</f>
        <v/>
      </c>
      <c r="V52" s="11" t="n"/>
      <c r="W52" s="5" t="n"/>
    </row>
    <row r="53">
      <c r="A53" s="5" t="n"/>
      <c r="B53" s="29" t="n"/>
      <c r="C53" s="5" t="n"/>
      <c r="D53" s="5" t="n"/>
      <c r="E53" s="5" t="n"/>
      <c r="F53" s="30" t="n"/>
      <c r="G53" s="30" t="n"/>
      <c r="H53" s="30" t="n"/>
      <c r="I53" s="31" t="n"/>
      <c r="J53" s="24">
        <f>IF(OR(F53="",I53=""),"",F53*I53)</f>
        <v/>
      </c>
      <c r="K53" s="24">
        <f>IF(OR(F53="",G53="",I53=""),"",(F53-G53)*I53)</f>
        <v/>
      </c>
      <c r="L53" s="11" t="n"/>
      <c r="M53" s="5" t="n"/>
      <c r="N53" s="29" t="n"/>
      <c r="O53" s="30" t="n"/>
      <c r="P53" s="26">
        <f>IF(OR(O53="",F53="",I53=""),"",(O53-F53)*I53)</f>
        <v/>
      </c>
      <c r="Q53" s="27">
        <f>IF(OR(P53="",K53="",K53=0),"",P53/K53)</f>
        <v/>
      </c>
      <c r="R53" s="5" t="n"/>
      <c r="S53" s="24">
        <f>IF(P53="","",StartCap+SUM(P$2:P53))</f>
        <v/>
      </c>
      <c r="T53" s="24">
        <f>IF(S53="","",MAX(StartCap,MAX(S$2:S53)))</f>
        <v/>
      </c>
      <c r="U53" s="28">
        <f>IF(S53="","",S53/T53-1)</f>
        <v/>
      </c>
      <c r="V53" s="11" t="n"/>
      <c r="W53" s="5" t="n"/>
    </row>
    <row r="54">
      <c r="A54" s="5" t="n"/>
      <c r="B54" s="29" t="n"/>
      <c r="C54" s="5" t="n"/>
      <c r="D54" s="5" t="n"/>
      <c r="E54" s="5" t="n"/>
      <c r="F54" s="30" t="n"/>
      <c r="G54" s="30" t="n"/>
      <c r="H54" s="30" t="n"/>
      <c r="I54" s="31" t="n"/>
      <c r="J54" s="24">
        <f>IF(OR(F54="",I54=""),"",F54*I54)</f>
        <v/>
      </c>
      <c r="K54" s="24">
        <f>IF(OR(F54="",G54="",I54=""),"",(F54-G54)*I54)</f>
        <v/>
      </c>
      <c r="L54" s="11" t="n"/>
      <c r="M54" s="5" t="n"/>
      <c r="N54" s="29" t="n"/>
      <c r="O54" s="30" t="n"/>
      <c r="P54" s="26">
        <f>IF(OR(O54="",F54="",I54=""),"",(O54-F54)*I54)</f>
        <v/>
      </c>
      <c r="Q54" s="27">
        <f>IF(OR(P54="",K54="",K54=0),"",P54/K54)</f>
        <v/>
      </c>
      <c r="R54" s="5" t="n"/>
      <c r="S54" s="24">
        <f>IF(P54="","",StartCap+SUM(P$2:P54))</f>
        <v/>
      </c>
      <c r="T54" s="24">
        <f>IF(S54="","",MAX(StartCap,MAX(S$2:S54)))</f>
        <v/>
      </c>
      <c r="U54" s="28">
        <f>IF(S54="","",S54/T54-1)</f>
        <v/>
      </c>
      <c r="V54" s="11" t="n"/>
      <c r="W54" s="5" t="n"/>
    </row>
    <row r="55">
      <c r="A55" s="5" t="n"/>
      <c r="B55" s="29" t="n"/>
      <c r="C55" s="5" t="n"/>
      <c r="D55" s="5" t="n"/>
      <c r="E55" s="5" t="n"/>
      <c r="F55" s="30" t="n"/>
      <c r="G55" s="30" t="n"/>
      <c r="H55" s="30" t="n"/>
      <c r="I55" s="31" t="n"/>
      <c r="J55" s="24">
        <f>IF(OR(F55="",I55=""),"",F55*I55)</f>
        <v/>
      </c>
      <c r="K55" s="24">
        <f>IF(OR(F55="",G55="",I55=""),"",(F55-G55)*I55)</f>
        <v/>
      </c>
      <c r="L55" s="11" t="n"/>
      <c r="M55" s="5" t="n"/>
      <c r="N55" s="29" t="n"/>
      <c r="O55" s="30" t="n"/>
      <c r="P55" s="26">
        <f>IF(OR(O55="",F55="",I55=""),"",(O55-F55)*I55)</f>
        <v/>
      </c>
      <c r="Q55" s="27">
        <f>IF(OR(P55="",K55="",K55=0),"",P55/K55)</f>
        <v/>
      </c>
      <c r="R55" s="5" t="n"/>
      <c r="S55" s="24">
        <f>IF(P55="","",StartCap+SUM(P$2:P55))</f>
        <v/>
      </c>
      <c r="T55" s="24">
        <f>IF(S55="","",MAX(StartCap,MAX(S$2:S55)))</f>
        <v/>
      </c>
      <c r="U55" s="28">
        <f>IF(S55="","",S55/T55-1)</f>
        <v/>
      </c>
      <c r="V55" s="11" t="n"/>
      <c r="W55" s="5" t="n"/>
    </row>
    <row r="56">
      <c r="A56" s="5" t="n"/>
      <c r="B56" s="29" t="n"/>
      <c r="C56" s="5" t="n"/>
      <c r="D56" s="5" t="n"/>
      <c r="E56" s="5" t="n"/>
      <c r="F56" s="30" t="n"/>
      <c r="G56" s="30" t="n"/>
      <c r="H56" s="30" t="n"/>
      <c r="I56" s="31" t="n"/>
      <c r="J56" s="24">
        <f>IF(OR(F56="",I56=""),"",F56*I56)</f>
        <v/>
      </c>
      <c r="K56" s="24">
        <f>IF(OR(F56="",G56="",I56=""),"",(F56-G56)*I56)</f>
        <v/>
      </c>
      <c r="L56" s="11" t="n"/>
      <c r="M56" s="5" t="n"/>
      <c r="N56" s="29" t="n"/>
      <c r="O56" s="30" t="n"/>
      <c r="P56" s="26">
        <f>IF(OR(O56="",F56="",I56=""),"",(O56-F56)*I56)</f>
        <v/>
      </c>
      <c r="Q56" s="27">
        <f>IF(OR(P56="",K56="",K56=0),"",P56/K56)</f>
        <v/>
      </c>
      <c r="R56" s="5" t="n"/>
      <c r="S56" s="24">
        <f>IF(P56="","",StartCap+SUM(P$2:P56))</f>
        <v/>
      </c>
      <c r="T56" s="24">
        <f>IF(S56="","",MAX(StartCap,MAX(S$2:S56)))</f>
        <v/>
      </c>
      <c r="U56" s="28">
        <f>IF(S56="","",S56/T56-1)</f>
        <v/>
      </c>
      <c r="V56" s="11" t="n"/>
      <c r="W56" s="5" t="n"/>
    </row>
    <row r="57">
      <c r="A57" s="5" t="n"/>
      <c r="B57" s="29" t="n"/>
      <c r="C57" s="5" t="n"/>
      <c r="D57" s="5" t="n"/>
      <c r="E57" s="5" t="n"/>
      <c r="F57" s="30" t="n"/>
      <c r="G57" s="30" t="n"/>
      <c r="H57" s="30" t="n"/>
      <c r="I57" s="31" t="n"/>
      <c r="J57" s="24">
        <f>IF(OR(F57="",I57=""),"",F57*I57)</f>
        <v/>
      </c>
      <c r="K57" s="24">
        <f>IF(OR(F57="",G57="",I57=""),"",(F57-G57)*I57)</f>
        <v/>
      </c>
      <c r="L57" s="11" t="n"/>
      <c r="M57" s="5" t="n"/>
      <c r="N57" s="29" t="n"/>
      <c r="O57" s="30" t="n"/>
      <c r="P57" s="26">
        <f>IF(OR(O57="",F57="",I57=""),"",(O57-F57)*I57)</f>
        <v/>
      </c>
      <c r="Q57" s="27">
        <f>IF(OR(P57="",K57="",K57=0),"",P57/K57)</f>
        <v/>
      </c>
      <c r="R57" s="5" t="n"/>
      <c r="S57" s="24">
        <f>IF(P57="","",StartCap+SUM(P$2:P57))</f>
        <v/>
      </c>
      <c r="T57" s="24">
        <f>IF(S57="","",MAX(StartCap,MAX(S$2:S57)))</f>
        <v/>
      </c>
      <c r="U57" s="28">
        <f>IF(S57="","",S57/T57-1)</f>
        <v/>
      </c>
      <c r="V57" s="11" t="n"/>
      <c r="W57" s="5" t="n"/>
    </row>
    <row r="58">
      <c r="A58" s="5" t="n"/>
      <c r="B58" s="29" t="n"/>
      <c r="C58" s="5" t="n"/>
      <c r="D58" s="5" t="n"/>
      <c r="E58" s="5" t="n"/>
      <c r="F58" s="30" t="n"/>
      <c r="G58" s="30" t="n"/>
      <c r="H58" s="30" t="n"/>
      <c r="I58" s="31" t="n"/>
      <c r="J58" s="24">
        <f>IF(OR(F58="",I58=""),"",F58*I58)</f>
        <v/>
      </c>
      <c r="K58" s="24">
        <f>IF(OR(F58="",G58="",I58=""),"",(F58-G58)*I58)</f>
        <v/>
      </c>
      <c r="L58" s="11" t="n"/>
      <c r="M58" s="5" t="n"/>
      <c r="N58" s="29" t="n"/>
      <c r="O58" s="30" t="n"/>
      <c r="P58" s="26">
        <f>IF(OR(O58="",F58="",I58=""),"",(O58-F58)*I58)</f>
        <v/>
      </c>
      <c r="Q58" s="27">
        <f>IF(OR(P58="",K58="",K58=0),"",P58/K58)</f>
        <v/>
      </c>
      <c r="R58" s="5" t="n"/>
      <c r="S58" s="24">
        <f>IF(P58="","",StartCap+SUM(P$2:P58))</f>
        <v/>
      </c>
      <c r="T58" s="24">
        <f>IF(S58="","",MAX(StartCap,MAX(S$2:S58)))</f>
        <v/>
      </c>
      <c r="U58" s="28">
        <f>IF(S58="","",S58/T58-1)</f>
        <v/>
      </c>
      <c r="V58" s="11" t="n"/>
      <c r="W58" s="5" t="n"/>
    </row>
    <row r="59">
      <c r="A59" s="5" t="n"/>
      <c r="B59" s="29" t="n"/>
      <c r="C59" s="5" t="n"/>
      <c r="D59" s="5" t="n"/>
      <c r="E59" s="5" t="n"/>
      <c r="F59" s="30" t="n"/>
      <c r="G59" s="30" t="n"/>
      <c r="H59" s="30" t="n"/>
      <c r="I59" s="31" t="n"/>
      <c r="J59" s="24">
        <f>IF(OR(F59="",I59=""),"",F59*I59)</f>
        <v/>
      </c>
      <c r="K59" s="24">
        <f>IF(OR(F59="",G59="",I59=""),"",(F59-G59)*I59)</f>
        <v/>
      </c>
      <c r="L59" s="11" t="n"/>
      <c r="M59" s="5" t="n"/>
      <c r="N59" s="29" t="n"/>
      <c r="O59" s="30" t="n"/>
      <c r="P59" s="26">
        <f>IF(OR(O59="",F59="",I59=""),"",(O59-F59)*I59)</f>
        <v/>
      </c>
      <c r="Q59" s="27">
        <f>IF(OR(P59="",K59="",K59=0),"",P59/K59)</f>
        <v/>
      </c>
      <c r="R59" s="5" t="n"/>
      <c r="S59" s="24">
        <f>IF(P59="","",StartCap+SUM(P$2:P59))</f>
        <v/>
      </c>
      <c r="T59" s="24">
        <f>IF(S59="","",MAX(StartCap,MAX(S$2:S59)))</f>
        <v/>
      </c>
      <c r="U59" s="28">
        <f>IF(S59="","",S59/T59-1)</f>
        <v/>
      </c>
      <c r="V59" s="11" t="n"/>
      <c r="W59" s="5" t="n"/>
    </row>
    <row r="60">
      <c r="A60" s="5" t="n"/>
      <c r="B60" s="29" t="n"/>
      <c r="C60" s="5" t="n"/>
      <c r="D60" s="5" t="n"/>
      <c r="E60" s="5" t="n"/>
      <c r="F60" s="30" t="n"/>
      <c r="G60" s="30" t="n"/>
      <c r="H60" s="30" t="n"/>
      <c r="I60" s="31" t="n"/>
      <c r="J60" s="24">
        <f>IF(OR(F60="",I60=""),"",F60*I60)</f>
        <v/>
      </c>
      <c r="K60" s="24">
        <f>IF(OR(F60="",G60="",I60=""),"",(F60-G60)*I60)</f>
        <v/>
      </c>
      <c r="L60" s="11" t="n"/>
      <c r="M60" s="5" t="n"/>
      <c r="N60" s="29" t="n"/>
      <c r="O60" s="30" t="n"/>
      <c r="P60" s="26">
        <f>IF(OR(O60="",F60="",I60=""),"",(O60-F60)*I60)</f>
        <v/>
      </c>
      <c r="Q60" s="27">
        <f>IF(OR(P60="",K60="",K60=0),"",P60/K60)</f>
        <v/>
      </c>
      <c r="R60" s="5" t="n"/>
      <c r="S60" s="24">
        <f>IF(P60="","",StartCap+SUM(P$2:P60))</f>
        <v/>
      </c>
      <c r="T60" s="24">
        <f>IF(S60="","",MAX(StartCap,MAX(S$2:S60)))</f>
        <v/>
      </c>
      <c r="U60" s="28">
        <f>IF(S60="","",S60/T60-1)</f>
        <v/>
      </c>
      <c r="V60" s="11" t="n"/>
      <c r="W60" s="5" t="n"/>
    </row>
    <row r="61">
      <c r="A61" s="5" t="n"/>
      <c r="B61" s="29" t="n"/>
      <c r="C61" s="5" t="n"/>
      <c r="D61" s="5" t="n"/>
      <c r="E61" s="5" t="n"/>
      <c r="F61" s="30" t="n"/>
      <c r="G61" s="30" t="n"/>
      <c r="H61" s="30" t="n"/>
      <c r="I61" s="31" t="n"/>
      <c r="J61" s="24">
        <f>IF(OR(F61="",I61=""),"",F61*I61)</f>
        <v/>
      </c>
      <c r="K61" s="24">
        <f>IF(OR(F61="",G61="",I61=""),"",(F61-G61)*I61)</f>
        <v/>
      </c>
      <c r="L61" s="11" t="n"/>
      <c r="M61" s="5" t="n"/>
      <c r="N61" s="29" t="n"/>
      <c r="O61" s="30" t="n"/>
      <c r="P61" s="26">
        <f>IF(OR(O61="",F61="",I61=""),"",(O61-F61)*I61)</f>
        <v/>
      </c>
      <c r="Q61" s="27">
        <f>IF(OR(P61="",K61="",K61=0),"",P61/K61)</f>
        <v/>
      </c>
      <c r="R61" s="5" t="n"/>
      <c r="S61" s="24">
        <f>IF(P61="","",StartCap+SUM(P$2:P61))</f>
        <v/>
      </c>
      <c r="T61" s="24">
        <f>IF(S61="","",MAX(StartCap,MAX(S$2:S61)))</f>
        <v/>
      </c>
      <c r="U61" s="28">
        <f>IF(S61="","",S61/T61-1)</f>
        <v/>
      </c>
      <c r="V61" s="11" t="n"/>
      <c r="W61" s="5" t="n"/>
    </row>
    <row r="62">
      <c r="A62" s="5" t="n"/>
      <c r="B62" s="29" t="n"/>
      <c r="C62" s="5" t="n"/>
      <c r="D62" s="5" t="n"/>
      <c r="E62" s="5" t="n"/>
      <c r="F62" s="30" t="n"/>
      <c r="G62" s="30" t="n"/>
      <c r="H62" s="30" t="n"/>
      <c r="I62" s="31" t="n"/>
      <c r="J62" s="24">
        <f>IF(OR(F62="",I62=""),"",F62*I62)</f>
        <v/>
      </c>
      <c r="K62" s="24">
        <f>IF(OR(F62="",G62="",I62=""),"",(F62-G62)*I62)</f>
        <v/>
      </c>
      <c r="L62" s="11" t="n"/>
      <c r="M62" s="5" t="n"/>
      <c r="N62" s="29" t="n"/>
      <c r="O62" s="30" t="n"/>
      <c r="P62" s="26">
        <f>IF(OR(O62="",F62="",I62=""),"",(O62-F62)*I62)</f>
        <v/>
      </c>
      <c r="Q62" s="27">
        <f>IF(OR(P62="",K62="",K62=0),"",P62/K62)</f>
        <v/>
      </c>
      <c r="R62" s="5" t="n"/>
      <c r="S62" s="24">
        <f>IF(P62="","",StartCap+SUM(P$2:P62))</f>
        <v/>
      </c>
      <c r="T62" s="24">
        <f>IF(S62="","",MAX(StartCap,MAX(S$2:S62)))</f>
        <v/>
      </c>
      <c r="U62" s="28">
        <f>IF(S62="","",S62/T62-1)</f>
        <v/>
      </c>
      <c r="V62" s="11" t="n"/>
      <c r="W62" s="5" t="n"/>
    </row>
    <row r="63">
      <c r="A63" s="5" t="n"/>
      <c r="B63" s="29" t="n"/>
      <c r="C63" s="5" t="n"/>
      <c r="D63" s="5" t="n"/>
      <c r="E63" s="5" t="n"/>
      <c r="F63" s="30" t="n"/>
      <c r="G63" s="30" t="n"/>
      <c r="H63" s="30" t="n"/>
      <c r="I63" s="31" t="n"/>
      <c r="J63" s="24">
        <f>IF(OR(F63="",I63=""),"",F63*I63)</f>
        <v/>
      </c>
      <c r="K63" s="24">
        <f>IF(OR(F63="",G63="",I63=""),"",(F63-G63)*I63)</f>
        <v/>
      </c>
      <c r="L63" s="11" t="n"/>
      <c r="M63" s="5" t="n"/>
      <c r="N63" s="29" t="n"/>
      <c r="O63" s="30" t="n"/>
      <c r="P63" s="26">
        <f>IF(OR(O63="",F63="",I63=""),"",(O63-F63)*I63)</f>
        <v/>
      </c>
      <c r="Q63" s="27">
        <f>IF(OR(P63="",K63="",K63=0),"",P63/K63)</f>
        <v/>
      </c>
      <c r="R63" s="5" t="n"/>
      <c r="S63" s="24">
        <f>IF(P63="","",StartCap+SUM(P$2:P63))</f>
        <v/>
      </c>
      <c r="T63" s="24">
        <f>IF(S63="","",MAX(StartCap,MAX(S$2:S63)))</f>
        <v/>
      </c>
      <c r="U63" s="28">
        <f>IF(S63="","",S63/T63-1)</f>
        <v/>
      </c>
      <c r="V63" s="11" t="n"/>
      <c r="W63" s="5" t="n"/>
    </row>
    <row r="64">
      <c r="A64" s="5" t="n"/>
      <c r="B64" s="29" t="n"/>
      <c r="C64" s="5" t="n"/>
      <c r="D64" s="5" t="n"/>
      <c r="E64" s="5" t="n"/>
      <c r="F64" s="30" t="n"/>
      <c r="G64" s="30" t="n"/>
      <c r="H64" s="30" t="n"/>
      <c r="I64" s="31" t="n"/>
      <c r="J64" s="24">
        <f>IF(OR(F64="",I64=""),"",F64*I64)</f>
        <v/>
      </c>
      <c r="K64" s="24">
        <f>IF(OR(F64="",G64="",I64=""),"",(F64-G64)*I64)</f>
        <v/>
      </c>
      <c r="L64" s="11" t="n"/>
      <c r="M64" s="5" t="n"/>
      <c r="N64" s="29" t="n"/>
      <c r="O64" s="30" t="n"/>
      <c r="P64" s="26">
        <f>IF(OR(O64="",F64="",I64=""),"",(O64-F64)*I64)</f>
        <v/>
      </c>
      <c r="Q64" s="27">
        <f>IF(OR(P64="",K64="",K64=0),"",P64/K64)</f>
        <v/>
      </c>
      <c r="R64" s="5" t="n"/>
      <c r="S64" s="24">
        <f>IF(P64="","",StartCap+SUM(P$2:P64))</f>
        <v/>
      </c>
      <c r="T64" s="24">
        <f>IF(S64="","",MAX(StartCap,MAX(S$2:S64)))</f>
        <v/>
      </c>
      <c r="U64" s="28">
        <f>IF(S64="","",S64/T64-1)</f>
        <v/>
      </c>
      <c r="V64" s="11" t="n"/>
      <c r="W64" s="5" t="n"/>
    </row>
    <row r="65">
      <c r="A65" s="5" t="n"/>
      <c r="B65" s="29" t="n"/>
      <c r="C65" s="5" t="n"/>
      <c r="D65" s="5" t="n"/>
      <c r="E65" s="5" t="n"/>
      <c r="F65" s="30" t="n"/>
      <c r="G65" s="30" t="n"/>
      <c r="H65" s="30" t="n"/>
      <c r="I65" s="31" t="n"/>
      <c r="J65" s="24">
        <f>IF(OR(F65="",I65=""),"",F65*I65)</f>
        <v/>
      </c>
      <c r="K65" s="24">
        <f>IF(OR(F65="",G65="",I65=""),"",(F65-G65)*I65)</f>
        <v/>
      </c>
      <c r="L65" s="11" t="n"/>
      <c r="M65" s="5" t="n"/>
      <c r="N65" s="29" t="n"/>
      <c r="O65" s="30" t="n"/>
      <c r="P65" s="26">
        <f>IF(OR(O65="",F65="",I65=""),"",(O65-F65)*I65)</f>
        <v/>
      </c>
      <c r="Q65" s="27">
        <f>IF(OR(P65="",K65="",K65=0),"",P65/K65)</f>
        <v/>
      </c>
      <c r="R65" s="5" t="n"/>
      <c r="S65" s="24">
        <f>IF(P65="","",StartCap+SUM(P$2:P65))</f>
        <v/>
      </c>
      <c r="T65" s="24">
        <f>IF(S65="","",MAX(StartCap,MAX(S$2:S65)))</f>
        <v/>
      </c>
      <c r="U65" s="28">
        <f>IF(S65="","",S65/T65-1)</f>
        <v/>
      </c>
      <c r="V65" s="11" t="n"/>
      <c r="W65" s="5" t="n"/>
    </row>
    <row r="66">
      <c r="A66" s="5" t="n"/>
      <c r="B66" s="29" t="n"/>
      <c r="C66" s="5" t="n"/>
      <c r="D66" s="5" t="n"/>
      <c r="E66" s="5" t="n"/>
      <c r="F66" s="30" t="n"/>
      <c r="G66" s="30" t="n"/>
      <c r="H66" s="30" t="n"/>
      <c r="I66" s="31" t="n"/>
      <c r="J66" s="24">
        <f>IF(OR(F66="",I66=""),"",F66*I66)</f>
        <v/>
      </c>
      <c r="K66" s="24">
        <f>IF(OR(F66="",G66="",I66=""),"",(F66-G66)*I66)</f>
        <v/>
      </c>
      <c r="L66" s="11" t="n"/>
      <c r="M66" s="5" t="n"/>
      <c r="N66" s="29" t="n"/>
      <c r="O66" s="30" t="n"/>
      <c r="P66" s="26">
        <f>IF(OR(O66="",F66="",I66=""),"",(O66-F66)*I66)</f>
        <v/>
      </c>
      <c r="Q66" s="27">
        <f>IF(OR(P66="",K66="",K66=0),"",P66/K66)</f>
        <v/>
      </c>
      <c r="R66" s="5" t="n"/>
      <c r="S66" s="24">
        <f>IF(P66="","",StartCap+SUM(P$2:P66))</f>
        <v/>
      </c>
      <c r="T66" s="24">
        <f>IF(S66="","",MAX(StartCap,MAX(S$2:S66)))</f>
        <v/>
      </c>
      <c r="U66" s="28">
        <f>IF(S66="","",S66/T66-1)</f>
        <v/>
      </c>
      <c r="V66" s="11" t="n"/>
      <c r="W66" s="5" t="n"/>
    </row>
    <row r="67">
      <c r="A67" s="5" t="n"/>
      <c r="B67" s="29" t="n"/>
      <c r="C67" s="5" t="n"/>
      <c r="D67" s="5" t="n"/>
      <c r="E67" s="5" t="n"/>
      <c r="F67" s="30" t="n"/>
      <c r="G67" s="30" t="n"/>
      <c r="H67" s="30" t="n"/>
      <c r="I67" s="31" t="n"/>
      <c r="J67" s="24">
        <f>IF(OR(F67="",I67=""),"",F67*I67)</f>
        <v/>
      </c>
      <c r="K67" s="24">
        <f>IF(OR(F67="",G67="",I67=""),"",(F67-G67)*I67)</f>
        <v/>
      </c>
      <c r="L67" s="11" t="n"/>
      <c r="M67" s="5" t="n"/>
      <c r="N67" s="29" t="n"/>
      <c r="O67" s="30" t="n"/>
      <c r="P67" s="26">
        <f>IF(OR(O67="",F67="",I67=""),"",(O67-F67)*I67)</f>
        <v/>
      </c>
      <c r="Q67" s="27">
        <f>IF(OR(P67="",K67="",K67=0),"",P67/K67)</f>
        <v/>
      </c>
      <c r="R67" s="5" t="n"/>
      <c r="S67" s="24">
        <f>IF(P67="","",StartCap+SUM(P$2:P67))</f>
        <v/>
      </c>
      <c r="T67" s="24">
        <f>IF(S67="","",MAX(StartCap,MAX(S$2:S67)))</f>
        <v/>
      </c>
      <c r="U67" s="28">
        <f>IF(S67="","",S67/T67-1)</f>
        <v/>
      </c>
      <c r="V67" s="11" t="n"/>
      <c r="W67" s="5" t="n"/>
    </row>
    <row r="68">
      <c r="A68" s="5" t="n"/>
      <c r="B68" s="29" t="n"/>
      <c r="C68" s="5" t="n"/>
      <c r="D68" s="5" t="n"/>
      <c r="E68" s="5" t="n"/>
      <c r="F68" s="30" t="n"/>
      <c r="G68" s="30" t="n"/>
      <c r="H68" s="30" t="n"/>
      <c r="I68" s="31" t="n"/>
      <c r="J68" s="24">
        <f>IF(OR(F68="",I68=""),"",F68*I68)</f>
        <v/>
      </c>
      <c r="K68" s="24">
        <f>IF(OR(F68="",G68="",I68=""),"",(F68-G68)*I68)</f>
        <v/>
      </c>
      <c r="L68" s="11" t="n"/>
      <c r="M68" s="5" t="n"/>
      <c r="N68" s="29" t="n"/>
      <c r="O68" s="30" t="n"/>
      <c r="P68" s="26">
        <f>IF(OR(O68="",F68="",I68=""),"",(O68-F68)*I68)</f>
        <v/>
      </c>
      <c r="Q68" s="27">
        <f>IF(OR(P68="",K68="",K68=0),"",P68/K68)</f>
        <v/>
      </c>
      <c r="R68" s="5" t="n"/>
      <c r="S68" s="24">
        <f>IF(P68="","",StartCap+SUM(P$2:P68))</f>
        <v/>
      </c>
      <c r="T68" s="24">
        <f>IF(S68="","",MAX(StartCap,MAX(S$2:S68)))</f>
        <v/>
      </c>
      <c r="U68" s="28">
        <f>IF(S68="","",S68/T68-1)</f>
        <v/>
      </c>
      <c r="V68" s="11" t="n"/>
      <c r="W68" s="5" t="n"/>
    </row>
    <row r="69">
      <c r="A69" s="5" t="n"/>
      <c r="B69" s="29" t="n"/>
      <c r="C69" s="5" t="n"/>
      <c r="D69" s="5" t="n"/>
      <c r="E69" s="5" t="n"/>
      <c r="F69" s="30" t="n"/>
      <c r="G69" s="30" t="n"/>
      <c r="H69" s="30" t="n"/>
      <c r="I69" s="31" t="n"/>
      <c r="J69" s="24">
        <f>IF(OR(F69="",I69=""),"",F69*I69)</f>
        <v/>
      </c>
      <c r="K69" s="24">
        <f>IF(OR(F69="",G69="",I69=""),"",(F69-G69)*I69)</f>
        <v/>
      </c>
      <c r="L69" s="11" t="n"/>
      <c r="M69" s="5" t="n"/>
      <c r="N69" s="29" t="n"/>
      <c r="O69" s="30" t="n"/>
      <c r="P69" s="26">
        <f>IF(OR(O69="",F69="",I69=""),"",(O69-F69)*I69)</f>
        <v/>
      </c>
      <c r="Q69" s="27">
        <f>IF(OR(P69="",K69="",K69=0),"",P69/K69)</f>
        <v/>
      </c>
      <c r="R69" s="5" t="n"/>
      <c r="S69" s="24">
        <f>IF(P69="","",StartCap+SUM(P$2:P69))</f>
        <v/>
      </c>
      <c r="T69" s="24">
        <f>IF(S69="","",MAX(StartCap,MAX(S$2:S69)))</f>
        <v/>
      </c>
      <c r="U69" s="28">
        <f>IF(S69="","",S69/T69-1)</f>
        <v/>
      </c>
      <c r="V69" s="11" t="n"/>
      <c r="W69" s="5" t="n"/>
    </row>
    <row r="70">
      <c r="A70" s="5" t="n"/>
      <c r="B70" s="29" t="n"/>
      <c r="C70" s="5" t="n"/>
      <c r="D70" s="5" t="n"/>
      <c r="E70" s="5" t="n"/>
      <c r="F70" s="30" t="n"/>
      <c r="G70" s="30" t="n"/>
      <c r="H70" s="30" t="n"/>
      <c r="I70" s="31" t="n"/>
      <c r="J70" s="24">
        <f>IF(OR(F70="",I70=""),"",F70*I70)</f>
        <v/>
      </c>
      <c r="K70" s="24">
        <f>IF(OR(F70="",G70="",I70=""),"",(F70-G70)*I70)</f>
        <v/>
      </c>
      <c r="L70" s="11" t="n"/>
      <c r="M70" s="5" t="n"/>
      <c r="N70" s="29" t="n"/>
      <c r="O70" s="30" t="n"/>
      <c r="P70" s="26">
        <f>IF(OR(O70="",F70="",I70=""),"",(O70-F70)*I70)</f>
        <v/>
      </c>
      <c r="Q70" s="27">
        <f>IF(OR(P70="",K70="",K70=0),"",P70/K70)</f>
        <v/>
      </c>
      <c r="R70" s="5" t="n"/>
      <c r="S70" s="24">
        <f>IF(P70="","",StartCap+SUM(P$2:P70))</f>
        <v/>
      </c>
      <c r="T70" s="24">
        <f>IF(S70="","",MAX(StartCap,MAX(S$2:S70)))</f>
        <v/>
      </c>
      <c r="U70" s="28">
        <f>IF(S70="","",S70/T70-1)</f>
        <v/>
      </c>
      <c r="V70" s="11" t="n"/>
      <c r="W70" s="5" t="n"/>
    </row>
    <row r="71">
      <c r="A71" s="5" t="n"/>
      <c r="B71" s="29" t="n"/>
      <c r="C71" s="5" t="n"/>
      <c r="D71" s="5" t="n"/>
      <c r="E71" s="5" t="n"/>
      <c r="F71" s="30" t="n"/>
      <c r="G71" s="30" t="n"/>
      <c r="H71" s="30" t="n"/>
      <c r="I71" s="31" t="n"/>
      <c r="J71" s="24">
        <f>IF(OR(F71="",I71=""),"",F71*I71)</f>
        <v/>
      </c>
      <c r="K71" s="24">
        <f>IF(OR(F71="",G71="",I71=""),"",(F71-G71)*I71)</f>
        <v/>
      </c>
      <c r="L71" s="11" t="n"/>
      <c r="M71" s="5" t="n"/>
      <c r="N71" s="29" t="n"/>
      <c r="O71" s="30" t="n"/>
      <c r="P71" s="26">
        <f>IF(OR(O71="",F71="",I71=""),"",(O71-F71)*I71)</f>
        <v/>
      </c>
      <c r="Q71" s="27">
        <f>IF(OR(P71="",K71="",K71=0),"",P71/K71)</f>
        <v/>
      </c>
      <c r="R71" s="5" t="n"/>
      <c r="S71" s="24">
        <f>IF(P71="","",StartCap+SUM(P$2:P71))</f>
        <v/>
      </c>
      <c r="T71" s="24">
        <f>IF(S71="","",MAX(StartCap,MAX(S$2:S71)))</f>
        <v/>
      </c>
      <c r="U71" s="28">
        <f>IF(S71="","",S71/T71-1)</f>
        <v/>
      </c>
      <c r="V71" s="11" t="n"/>
      <c r="W71" s="5" t="n"/>
    </row>
    <row r="72">
      <c r="A72" s="5" t="n"/>
      <c r="B72" s="29" t="n"/>
      <c r="C72" s="5" t="n"/>
      <c r="D72" s="5" t="n"/>
      <c r="E72" s="5" t="n"/>
      <c r="F72" s="30" t="n"/>
      <c r="G72" s="30" t="n"/>
      <c r="H72" s="30" t="n"/>
      <c r="I72" s="31" t="n"/>
      <c r="J72" s="24">
        <f>IF(OR(F72="",I72=""),"",F72*I72)</f>
        <v/>
      </c>
      <c r="K72" s="24">
        <f>IF(OR(F72="",G72="",I72=""),"",(F72-G72)*I72)</f>
        <v/>
      </c>
      <c r="L72" s="11" t="n"/>
      <c r="M72" s="5" t="n"/>
      <c r="N72" s="29" t="n"/>
      <c r="O72" s="30" t="n"/>
      <c r="P72" s="26">
        <f>IF(OR(O72="",F72="",I72=""),"",(O72-F72)*I72)</f>
        <v/>
      </c>
      <c r="Q72" s="27">
        <f>IF(OR(P72="",K72="",K72=0),"",P72/K72)</f>
        <v/>
      </c>
      <c r="R72" s="5" t="n"/>
      <c r="S72" s="24">
        <f>IF(P72="","",StartCap+SUM(P$2:P72))</f>
        <v/>
      </c>
      <c r="T72" s="24">
        <f>IF(S72="","",MAX(StartCap,MAX(S$2:S72)))</f>
        <v/>
      </c>
      <c r="U72" s="28">
        <f>IF(S72="","",S72/T72-1)</f>
        <v/>
      </c>
      <c r="V72" s="11" t="n"/>
      <c r="W72" s="5" t="n"/>
    </row>
    <row r="73">
      <c r="A73" s="5" t="n"/>
      <c r="B73" s="29" t="n"/>
      <c r="C73" s="5" t="n"/>
      <c r="D73" s="5" t="n"/>
      <c r="E73" s="5" t="n"/>
      <c r="F73" s="30" t="n"/>
      <c r="G73" s="30" t="n"/>
      <c r="H73" s="30" t="n"/>
      <c r="I73" s="31" t="n"/>
      <c r="J73" s="24">
        <f>IF(OR(F73="",I73=""),"",F73*I73)</f>
        <v/>
      </c>
      <c r="K73" s="24">
        <f>IF(OR(F73="",G73="",I73=""),"",(F73-G73)*I73)</f>
        <v/>
      </c>
      <c r="L73" s="11" t="n"/>
      <c r="M73" s="5" t="n"/>
      <c r="N73" s="29" t="n"/>
      <c r="O73" s="30" t="n"/>
      <c r="P73" s="26">
        <f>IF(OR(O73="",F73="",I73=""),"",(O73-F73)*I73)</f>
        <v/>
      </c>
      <c r="Q73" s="27">
        <f>IF(OR(P73="",K73="",K73=0),"",P73/K73)</f>
        <v/>
      </c>
      <c r="R73" s="5" t="n"/>
      <c r="S73" s="24">
        <f>IF(P73="","",StartCap+SUM(P$2:P73))</f>
        <v/>
      </c>
      <c r="T73" s="24">
        <f>IF(S73="","",MAX(StartCap,MAX(S$2:S73)))</f>
        <v/>
      </c>
      <c r="U73" s="28">
        <f>IF(S73="","",S73/T73-1)</f>
        <v/>
      </c>
      <c r="V73" s="11" t="n"/>
      <c r="W73" s="5" t="n"/>
    </row>
    <row r="74">
      <c r="A74" s="5" t="n"/>
      <c r="B74" s="29" t="n"/>
      <c r="C74" s="5" t="n"/>
      <c r="D74" s="5" t="n"/>
      <c r="E74" s="5" t="n"/>
      <c r="F74" s="30" t="n"/>
      <c r="G74" s="30" t="n"/>
      <c r="H74" s="30" t="n"/>
      <c r="I74" s="31" t="n"/>
      <c r="J74" s="24">
        <f>IF(OR(F74="",I74=""),"",F74*I74)</f>
        <v/>
      </c>
      <c r="K74" s="24">
        <f>IF(OR(F74="",G74="",I74=""),"",(F74-G74)*I74)</f>
        <v/>
      </c>
      <c r="L74" s="11" t="n"/>
      <c r="M74" s="5" t="n"/>
      <c r="N74" s="29" t="n"/>
      <c r="O74" s="30" t="n"/>
      <c r="P74" s="26">
        <f>IF(OR(O74="",F74="",I74=""),"",(O74-F74)*I74)</f>
        <v/>
      </c>
      <c r="Q74" s="27">
        <f>IF(OR(P74="",K74="",K74=0),"",P74/K74)</f>
        <v/>
      </c>
      <c r="R74" s="5" t="n"/>
      <c r="S74" s="24">
        <f>IF(P74="","",StartCap+SUM(P$2:P74))</f>
        <v/>
      </c>
      <c r="T74" s="24">
        <f>IF(S74="","",MAX(StartCap,MAX(S$2:S74)))</f>
        <v/>
      </c>
      <c r="U74" s="28">
        <f>IF(S74="","",S74/T74-1)</f>
        <v/>
      </c>
      <c r="V74" s="11" t="n"/>
      <c r="W74" s="5" t="n"/>
    </row>
    <row r="75">
      <c r="A75" s="5" t="n"/>
      <c r="B75" s="29" t="n"/>
      <c r="C75" s="5" t="n"/>
      <c r="D75" s="5" t="n"/>
      <c r="E75" s="5" t="n"/>
      <c r="F75" s="30" t="n"/>
      <c r="G75" s="30" t="n"/>
      <c r="H75" s="30" t="n"/>
      <c r="I75" s="31" t="n"/>
      <c r="J75" s="24">
        <f>IF(OR(F75="",I75=""),"",F75*I75)</f>
        <v/>
      </c>
      <c r="K75" s="24">
        <f>IF(OR(F75="",G75="",I75=""),"",(F75-G75)*I75)</f>
        <v/>
      </c>
      <c r="L75" s="11" t="n"/>
      <c r="M75" s="5" t="n"/>
      <c r="N75" s="29" t="n"/>
      <c r="O75" s="30" t="n"/>
      <c r="P75" s="26">
        <f>IF(OR(O75="",F75="",I75=""),"",(O75-F75)*I75)</f>
        <v/>
      </c>
      <c r="Q75" s="27">
        <f>IF(OR(P75="",K75="",K75=0),"",P75/K75)</f>
        <v/>
      </c>
      <c r="R75" s="5" t="n"/>
      <c r="S75" s="24">
        <f>IF(P75="","",StartCap+SUM(P$2:P75))</f>
        <v/>
      </c>
      <c r="T75" s="24">
        <f>IF(S75="","",MAX(StartCap,MAX(S$2:S75)))</f>
        <v/>
      </c>
      <c r="U75" s="28">
        <f>IF(S75="","",S75/T75-1)</f>
        <v/>
      </c>
      <c r="V75" s="11" t="n"/>
      <c r="W75" s="5" t="n"/>
    </row>
    <row r="76">
      <c r="A76" s="5" t="n"/>
      <c r="B76" s="29" t="n"/>
      <c r="C76" s="5" t="n"/>
      <c r="D76" s="5" t="n"/>
      <c r="E76" s="5" t="n"/>
      <c r="F76" s="30" t="n"/>
      <c r="G76" s="30" t="n"/>
      <c r="H76" s="30" t="n"/>
      <c r="I76" s="31" t="n"/>
      <c r="J76" s="24">
        <f>IF(OR(F76="",I76=""),"",F76*I76)</f>
        <v/>
      </c>
      <c r="K76" s="24">
        <f>IF(OR(F76="",G76="",I76=""),"",(F76-G76)*I76)</f>
        <v/>
      </c>
      <c r="L76" s="11" t="n"/>
      <c r="M76" s="5" t="n"/>
      <c r="N76" s="29" t="n"/>
      <c r="O76" s="30" t="n"/>
      <c r="P76" s="26">
        <f>IF(OR(O76="",F76="",I76=""),"",(O76-F76)*I76)</f>
        <v/>
      </c>
      <c r="Q76" s="27">
        <f>IF(OR(P76="",K76="",K76=0),"",P76/K76)</f>
        <v/>
      </c>
      <c r="R76" s="5" t="n"/>
      <c r="S76" s="24">
        <f>IF(P76="","",StartCap+SUM(P$2:P76))</f>
        <v/>
      </c>
      <c r="T76" s="24">
        <f>IF(S76="","",MAX(StartCap,MAX(S$2:S76)))</f>
        <v/>
      </c>
      <c r="U76" s="28">
        <f>IF(S76="","",S76/T76-1)</f>
        <v/>
      </c>
      <c r="V76" s="11" t="n"/>
      <c r="W76" s="5" t="n"/>
    </row>
    <row r="77">
      <c r="A77" s="5" t="n"/>
      <c r="B77" s="29" t="n"/>
      <c r="C77" s="5" t="n"/>
      <c r="D77" s="5" t="n"/>
      <c r="E77" s="5" t="n"/>
      <c r="F77" s="30" t="n"/>
      <c r="G77" s="30" t="n"/>
      <c r="H77" s="30" t="n"/>
      <c r="I77" s="31" t="n"/>
      <c r="J77" s="24">
        <f>IF(OR(F77="",I77=""),"",F77*I77)</f>
        <v/>
      </c>
      <c r="K77" s="24">
        <f>IF(OR(F77="",G77="",I77=""),"",(F77-G77)*I77)</f>
        <v/>
      </c>
      <c r="L77" s="11" t="n"/>
      <c r="M77" s="5" t="n"/>
      <c r="N77" s="29" t="n"/>
      <c r="O77" s="30" t="n"/>
      <c r="P77" s="26">
        <f>IF(OR(O77="",F77="",I77=""),"",(O77-F77)*I77)</f>
        <v/>
      </c>
      <c r="Q77" s="27">
        <f>IF(OR(P77="",K77="",K77=0),"",P77/K77)</f>
        <v/>
      </c>
      <c r="R77" s="5" t="n"/>
      <c r="S77" s="24">
        <f>IF(P77="","",StartCap+SUM(P$2:P77))</f>
        <v/>
      </c>
      <c r="T77" s="24">
        <f>IF(S77="","",MAX(StartCap,MAX(S$2:S77)))</f>
        <v/>
      </c>
      <c r="U77" s="28">
        <f>IF(S77="","",S77/T77-1)</f>
        <v/>
      </c>
      <c r="V77" s="11" t="n"/>
      <c r="W77" s="5" t="n"/>
    </row>
    <row r="78">
      <c r="A78" s="5" t="n"/>
      <c r="B78" s="29" t="n"/>
      <c r="C78" s="5" t="n"/>
      <c r="D78" s="5" t="n"/>
      <c r="E78" s="5" t="n"/>
      <c r="F78" s="30" t="n"/>
      <c r="G78" s="30" t="n"/>
      <c r="H78" s="30" t="n"/>
      <c r="I78" s="31" t="n"/>
      <c r="J78" s="24">
        <f>IF(OR(F78="",I78=""),"",F78*I78)</f>
        <v/>
      </c>
      <c r="K78" s="24">
        <f>IF(OR(F78="",G78="",I78=""),"",(F78-G78)*I78)</f>
        <v/>
      </c>
      <c r="L78" s="11" t="n"/>
      <c r="M78" s="5" t="n"/>
      <c r="N78" s="29" t="n"/>
      <c r="O78" s="30" t="n"/>
      <c r="P78" s="26">
        <f>IF(OR(O78="",F78="",I78=""),"",(O78-F78)*I78)</f>
        <v/>
      </c>
      <c r="Q78" s="27">
        <f>IF(OR(P78="",K78="",K78=0),"",P78/K78)</f>
        <v/>
      </c>
      <c r="R78" s="5" t="n"/>
      <c r="S78" s="24">
        <f>IF(P78="","",StartCap+SUM(P$2:P78))</f>
        <v/>
      </c>
      <c r="T78" s="24">
        <f>IF(S78="","",MAX(StartCap,MAX(S$2:S78)))</f>
        <v/>
      </c>
      <c r="U78" s="28">
        <f>IF(S78="","",S78/T78-1)</f>
        <v/>
      </c>
      <c r="V78" s="11" t="n"/>
      <c r="W78" s="5" t="n"/>
    </row>
    <row r="79">
      <c r="A79" s="5" t="n"/>
      <c r="B79" s="29" t="n"/>
      <c r="C79" s="5" t="n"/>
      <c r="D79" s="5" t="n"/>
      <c r="E79" s="5" t="n"/>
      <c r="F79" s="30" t="n"/>
      <c r="G79" s="30" t="n"/>
      <c r="H79" s="30" t="n"/>
      <c r="I79" s="31" t="n"/>
      <c r="J79" s="24">
        <f>IF(OR(F79="",I79=""),"",F79*I79)</f>
        <v/>
      </c>
      <c r="K79" s="24">
        <f>IF(OR(F79="",G79="",I79=""),"",(F79-G79)*I79)</f>
        <v/>
      </c>
      <c r="L79" s="11" t="n"/>
      <c r="M79" s="5" t="n"/>
      <c r="N79" s="29" t="n"/>
      <c r="O79" s="30" t="n"/>
      <c r="P79" s="26">
        <f>IF(OR(O79="",F79="",I79=""),"",(O79-F79)*I79)</f>
        <v/>
      </c>
      <c r="Q79" s="27">
        <f>IF(OR(P79="",K79="",K79=0),"",P79/K79)</f>
        <v/>
      </c>
      <c r="R79" s="5" t="n"/>
      <c r="S79" s="24">
        <f>IF(P79="","",StartCap+SUM(P$2:P79))</f>
        <v/>
      </c>
      <c r="T79" s="24">
        <f>IF(S79="","",MAX(StartCap,MAX(S$2:S79)))</f>
        <v/>
      </c>
      <c r="U79" s="28">
        <f>IF(S79="","",S79/T79-1)</f>
        <v/>
      </c>
      <c r="V79" s="11" t="n"/>
      <c r="W79" s="5" t="n"/>
    </row>
    <row r="80">
      <c r="A80" s="5" t="n"/>
      <c r="B80" s="29" t="n"/>
      <c r="C80" s="5" t="n"/>
      <c r="D80" s="5" t="n"/>
      <c r="E80" s="5" t="n"/>
      <c r="F80" s="30" t="n"/>
      <c r="G80" s="30" t="n"/>
      <c r="H80" s="30" t="n"/>
      <c r="I80" s="31" t="n"/>
      <c r="J80" s="24">
        <f>IF(OR(F80="",I80=""),"",F80*I80)</f>
        <v/>
      </c>
      <c r="K80" s="24">
        <f>IF(OR(F80="",G80="",I80=""),"",(F80-G80)*I80)</f>
        <v/>
      </c>
      <c r="L80" s="11" t="n"/>
      <c r="M80" s="5" t="n"/>
      <c r="N80" s="29" t="n"/>
      <c r="O80" s="30" t="n"/>
      <c r="P80" s="26">
        <f>IF(OR(O80="",F80="",I80=""),"",(O80-F80)*I80)</f>
        <v/>
      </c>
      <c r="Q80" s="27">
        <f>IF(OR(P80="",K80="",K80=0),"",P80/K80)</f>
        <v/>
      </c>
      <c r="R80" s="5" t="n"/>
      <c r="S80" s="24">
        <f>IF(P80="","",StartCap+SUM(P$2:P80))</f>
        <v/>
      </c>
      <c r="T80" s="24">
        <f>IF(S80="","",MAX(StartCap,MAX(S$2:S80)))</f>
        <v/>
      </c>
      <c r="U80" s="28">
        <f>IF(S80="","",S80/T80-1)</f>
        <v/>
      </c>
      <c r="V80" s="11" t="n"/>
      <c r="W80" s="5" t="n"/>
    </row>
    <row r="81">
      <c r="A81" s="5" t="n"/>
      <c r="B81" s="29" t="n"/>
      <c r="C81" s="5" t="n"/>
      <c r="D81" s="5" t="n"/>
      <c r="E81" s="5" t="n"/>
      <c r="F81" s="30" t="n"/>
      <c r="G81" s="30" t="n"/>
      <c r="H81" s="30" t="n"/>
      <c r="I81" s="31" t="n"/>
      <c r="J81" s="24">
        <f>IF(OR(F81="",I81=""),"",F81*I81)</f>
        <v/>
      </c>
      <c r="K81" s="24">
        <f>IF(OR(F81="",G81="",I81=""),"",(F81-G81)*I81)</f>
        <v/>
      </c>
      <c r="L81" s="11" t="n"/>
      <c r="M81" s="5" t="n"/>
      <c r="N81" s="29" t="n"/>
      <c r="O81" s="30" t="n"/>
      <c r="P81" s="26">
        <f>IF(OR(O81="",F81="",I81=""),"",(O81-F81)*I81)</f>
        <v/>
      </c>
      <c r="Q81" s="27">
        <f>IF(OR(P81="",K81="",K81=0),"",P81/K81)</f>
        <v/>
      </c>
      <c r="R81" s="5" t="n"/>
      <c r="S81" s="24">
        <f>IF(P81="","",StartCap+SUM(P$2:P81))</f>
        <v/>
      </c>
      <c r="T81" s="24">
        <f>IF(S81="","",MAX(StartCap,MAX(S$2:S81)))</f>
        <v/>
      </c>
      <c r="U81" s="28">
        <f>IF(S81="","",S81/T81-1)</f>
        <v/>
      </c>
      <c r="V81" s="11" t="n"/>
      <c r="W81" s="5" t="n"/>
    </row>
    <row r="82">
      <c r="A82" s="5" t="n"/>
      <c r="B82" s="29" t="n"/>
      <c r="C82" s="5" t="n"/>
      <c r="D82" s="5" t="n"/>
      <c r="E82" s="5" t="n"/>
      <c r="F82" s="30" t="n"/>
      <c r="G82" s="30" t="n"/>
      <c r="H82" s="30" t="n"/>
      <c r="I82" s="31" t="n"/>
      <c r="J82" s="24">
        <f>IF(OR(F82="",I82=""),"",F82*I82)</f>
        <v/>
      </c>
      <c r="K82" s="24">
        <f>IF(OR(F82="",G82="",I82=""),"",(F82-G82)*I82)</f>
        <v/>
      </c>
      <c r="L82" s="11" t="n"/>
      <c r="M82" s="5" t="n"/>
      <c r="N82" s="29" t="n"/>
      <c r="O82" s="30" t="n"/>
      <c r="P82" s="26">
        <f>IF(OR(O82="",F82="",I82=""),"",(O82-F82)*I82)</f>
        <v/>
      </c>
      <c r="Q82" s="27">
        <f>IF(OR(P82="",K82="",K82=0),"",P82/K82)</f>
        <v/>
      </c>
      <c r="R82" s="5" t="n"/>
      <c r="S82" s="24">
        <f>IF(P82="","",StartCap+SUM(P$2:P82))</f>
        <v/>
      </c>
      <c r="T82" s="24">
        <f>IF(S82="","",MAX(StartCap,MAX(S$2:S82)))</f>
        <v/>
      </c>
      <c r="U82" s="28">
        <f>IF(S82="","",S82/T82-1)</f>
        <v/>
      </c>
      <c r="V82" s="11" t="n"/>
      <c r="W82" s="5" t="n"/>
    </row>
    <row r="83">
      <c r="A83" s="5" t="n"/>
      <c r="B83" s="29" t="n"/>
      <c r="C83" s="5" t="n"/>
      <c r="D83" s="5" t="n"/>
      <c r="E83" s="5" t="n"/>
      <c r="F83" s="30" t="n"/>
      <c r="G83" s="30" t="n"/>
      <c r="H83" s="30" t="n"/>
      <c r="I83" s="31" t="n"/>
      <c r="J83" s="24">
        <f>IF(OR(F83="",I83=""),"",F83*I83)</f>
        <v/>
      </c>
      <c r="K83" s="24">
        <f>IF(OR(F83="",G83="",I83=""),"",(F83-G83)*I83)</f>
        <v/>
      </c>
      <c r="L83" s="11" t="n"/>
      <c r="M83" s="5" t="n"/>
      <c r="N83" s="29" t="n"/>
      <c r="O83" s="30" t="n"/>
      <c r="P83" s="26">
        <f>IF(OR(O83="",F83="",I83=""),"",(O83-F83)*I83)</f>
        <v/>
      </c>
      <c r="Q83" s="27">
        <f>IF(OR(P83="",K83="",K83=0),"",P83/K83)</f>
        <v/>
      </c>
      <c r="R83" s="5" t="n"/>
      <c r="S83" s="24">
        <f>IF(P83="","",StartCap+SUM(P$2:P83))</f>
        <v/>
      </c>
      <c r="T83" s="24">
        <f>IF(S83="","",MAX(StartCap,MAX(S$2:S83)))</f>
        <v/>
      </c>
      <c r="U83" s="28">
        <f>IF(S83="","",S83/T83-1)</f>
        <v/>
      </c>
      <c r="V83" s="11" t="n"/>
      <c r="W83" s="5" t="n"/>
    </row>
    <row r="84">
      <c r="A84" s="5" t="n"/>
      <c r="B84" s="29" t="n"/>
      <c r="C84" s="5" t="n"/>
      <c r="D84" s="5" t="n"/>
      <c r="E84" s="5" t="n"/>
      <c r="F84" s="30" t="n"/>
      <c r="G84" s="30" t="n"/>
      <c r="H84" s="30" t="n"/>
      <c r="I84" s="31" t="n"/>
      <c r="J84" s="24">
        <f>IF(OR(F84="",I84=""),"",F84*I84)</f>
        <v/>
      </c>
      <c r="K84" s="24">
        <f>IF(OR(F84="",G84="",I84=""),"",(F84-G84)*I84)</f>
        <v/>
      </c>
      <c r="L84" s="11" t="n"/>
      <c r="M84" s="5" t="n"/>
      <c r="N84" s="29" t="n"/>
      <c r="O84" s="30" t="n"/>
      <c r="P84" s="26">
        <f>IF(OR(O84="",F84="",I84=""),"",(O84-F84)*I84)</f>
        <v/>
      </c>
      <c r="Q84" s="27">
        <f>IF(OR(P84="",K84="",K84=0),"",P84/K84)</f>
        <v/>
      </c>
      <c r="R84" s="5" t="n"/>
      <c r="S84" s="24">
        <f>IF(P84="","",StartCap+SUM(P$2:P84))</f>
        <v/>
      </c>
      <c r="T84" s="24">
        <f>IF(S84="","",MAX(StartCap,MAX(S$2:S84)))</f>
        <v/>
      </c>
      <c r="U84" s="28">
        <f>IF(S84="","",S84/T84-1)</f>
        <v/>
      </c>
      <c r="V84" s="11" t="n"/>
      <c r="W84" s="5" t="n"/>
    </row>
    <row r="85">
      <c r="A85" s="5" t="n"/>
      <c r="B85" s="29" t="n"/>
      <c r="C85" s="5" t="n"/>
      <c r="D85" s="5" t="n"/>
      <c r="E85" s="5" t="n"/>
      <c r="F85" s="30" t="n"/>
      <c r="G85" s="30" t="n"/>
      <c r="H85" s="30" t="n"/>
      <c r="I85" s="31" t="n"/>
      <c r="J85" s="24">
        <f>IF(OR(F85="",I85=""),"",F85*I85)</f>
        <v/>
      </c>
      <c r="K85" s="24">
        <f>IF(OR(F85="",G85="",I85=""),"",(F85-G85)*I85)</f>
        <v/>
      </c>
      <c r="L85" s="11" t="n"/>
      <c r="M85" s="5" t="n"/>
      <c r="N85" s="29" t="n"/>
      <c r="O85" s="30" t="n"/>
      <c r="P85" s="26">
        <f>IF(OR(O85="",F85="",I85=""),"",(O85-F85)*I85)</f>
        <v/>
      </c>
      <c r="Q85" s="27">
        <f>IF(OR(P85="",K85="",K85=0),"",P85/K85)</f>
        <v/>
      </c>
      <c r="R85" s="5" t="n"/>
      <c r="S85" s="24">
        <f>IF(P85="","",StartCap+SUM(P$2:P85))</f>
        <v/>
      </c>
      <c r="T85" s="24">
        <f>IF(S85="","",MAX(StartCap,MAX(S$2:S85)))</f>
        <v/>
      </c>
      <c r="U85" s="28">
        <f>IF(S85="","",S85/T85-1)</f>
        <v/>
      </c>
      <c r="V85" s="11" t="n"/>
      <c r="W85" s="5" t="n"/>
    </row>
    <row r="86">
      <c r="A86" s="5" t="n"/>
      <c r="B86" s="29" t="n"/>
      <c r="C86" s="5" t="n"/>
      <c r="D86" s="5" t="n"/>
      <c r="E86" s="5" t="n"/>
      <c r="F86" s="30" t="n"/>
      <c r="G86" s="30" t="n"/>
      <c r="H86" s="30" t="n"/>
      <c r="I86" s="31" t="n"/>
      <c r="J86" s="24">
        <f>IF(OR(F86="",I86=""),"",F86*I86)</f>
        <v/>
      </c>
      <c r="K86" s="24">
        <f>IF(OR(F86="",G86="",I86=""),"",(F86-G86)*I86)</f>
        <v/>
      </c>
      <c r="L86" s="11" t="n"/>
      <c r="M86" s="5" t="n"/>
      <c r="N86" s="29" t="n"/>
      <c r="O86" s="30" t="n"/>
      <c r="P86" s="26">
        <f>IF(OR(O86="",F86="",I86=""),"",(O86-F86)*I86)</f>
        <v/>
      </c>
      <c r="Q86" s="27">
        <f>IF(OR(P86="",K86="",K86=0),"",P86/K86)</f>
        <v/>
      </c>
      <c r="R86" s="5" t="n"/>
      <c r="S86" s="24">
        <f>IF(P86="","",StartCap+SUM(P$2:P86))</f>
        <v/>
      </c>
      <c r="T86" s="24">
        <f>IF(S86="","",MAX(StartCap,MAX(S$2:S86)))</f>
        <v/>
      </c>
      <c r="U86" s="28">
        <f>IF(S86="","",S86/T86-1)</f>
        <v/>
      </c>
      <c r="V86" s="11" t="n"/>
      <c r="W86" s="5" t="n"/>
    </row>
    <row r="87">
      <c r="A87" s="5" t="n"/>
      <c r="B87" s="29" t="n"/>
      <c r="C87" s="5" t="n"/>
      <c r="D87" s="5" t="n"/>
      <c r="E87" s="5" t="n"/>
      <c r="F87" s="30" t="n"/>
      <c r="G87" s="30" t="n"/>
      <c r="H87" s="30" t="n"/>
      <c r="I87" s="31" t="n"/>
      <c r="J87" s="24">
        <f>IF(OR(F87="",I87=""),"",F87*I87)</f>
        <v/>
      </c>
      <c r="K87" s="24">
        <f>IF(OR(F87="",G87="",I87=""),"",(F87-G87)*I87)</f>
        <v/>
      </c>
      <c r="L87" s="11" t="n"/>
      <c r="M87" s="5" t="n"/>
      <c r="N87" s="29" t="n"/>
      <c r="O87" s="30" t="n"/>
      <c r="P87" s="26">
        <f>IF(OR(O87="",F87="",I87=""),"",(O87-F87)*I87)</f>
        <v/>
      </c>
      <c r="Q87" s="27">
        <f>IF(OR(P87="",K87="",K87=0),"",P87/K87)</f>
        <v/>
      </c>
      <c r="R87" s="5" t="n"/>
      <c r="S87" s="24">
        <f>IF(P87="","",StartCap+SUM(P$2:P87))</f>
        <v/>
      </c>
      <c r="T87" s="24">
        <f>IF(S87="","",MAX(StartCap,MAX(S$2:S87)))</f>
        <v/>
      </c>
      <c r="U87" s="28">
        <f>IF(S87="","",S87/T87-1)</f>
        <v/>
      </c>
      <c r="V87" s="11" t="n"/>
      <c r="W87" s="5" t="n"/>
    </row>
    <row r="88">
      <c r="A88" s="5" t="n"/>
      <c r="B88" s="29" t="n"/>
      <c r="C88" s="5" t="n"/>
      <c r="D88" s="5" t="n"/>
      <c r="E88" s="5" t="n"/>
      <c r="F88" s="30" t="n"/>
      <c r="G88" s="30" t="n"/>
      <c r="H88" s="30" t="n"/>
      <c r="I88" s="31" t="n"/>
      <c r="J88" s="24">
        <f>IF(OR(F88="",I88=""),"",F88*I88)</f>
        <v/>
      </c>
      <c r="K88" s="24">
        <f>IF(OR(F88="",G88="",I88=""),"",(F88-G88)*I88)</f>
        <v/>
      </c>
      <c r="L88" s="11" t="n"/>
      <c r="M88" s="5" t="n"/>
      <c r="N88" s="29" t="n"/>
      <c r="O88" s="30" t="n"/>
      <c r="P88" s="26">
        <f>IF(OR(O88="",F88="",I88=""),"",(O88-F88)*I88)</f>
        <v/>
      </c>
      <c r="Q88" s="27">
        <f>IF(OR(P88="",K88="",K88=0),"",P88/K88)</f>
        <v/>
      </c>
      <c r="R88" s="5" t="n"/>
      <c r="S88" s="24">
        <f>IF(P88="","",StartCap+SUM(P$2:P88))</f>
        <v/>
      </c>
      <c r="T88" s="24">
        <f>IF(S88="","",MAX(StartCap,MAX(S$2:S88)))</f>
        <v/>
      </c>
      <c r="U88" s="28">
        <f>IF(S88="","",S88/T88-1)</f>
        <v/>
      </c>
      <c r="V88" s="11" t="n"/>
      <c r="W88" s="5" t="n"/>
    </row>
    <row r="89">
      <c r="A89" s="5" t="n"/>
      <c r="B89" s="29" t="n"/>
      <c r="C89" s="5" t="n"/>
      <c r="D89" s="5" t="n"/>
      <c r="E89" s="5" t="n"/>
      <c r="F89" s="30" t="n"/>
      <c r="G89" s="30" t="n"/>
      <c r="H89" s="30" t="n"/>
      <c r="I89" s="31" t="n"/>
      <c r="J89" s="24">
        <f>IF(OR(F89="",I89=""),"",F89*I89)</f>
        <v/>
      </c>
      <c r="K89" s="24">
        <f>IF(OR(F89="",G89="",I89=""),"",(F89-G89)*I89)</f>
        <v/>
      </c>
      <c r="L89" s="11" t="n"/>
      <c r="M89" s="5" t="n"/>
      <c r="N89" s="29" t="n"/>
      <c r="O89" s="30" t="n"/>
      <c r="P89" s="26">
        <f>IF(OR(O89="",F89="",I89=""),"",(O89-F89)*I89)</f>
        <v/>
      </c>
      <c r="Q89" s="27">
        <f>IF(OR(P89="",K89="",K89=0),"",P89/K89)</f>
        <v/>
      </c>
      <c r="R89" s="5" t="n"/>
      <c r="S89" s="24">
        <f>IF(P89="","",StartCap+SUM(P$2:P89))</f>
        <v/>
      </c>
      <c r="T89" s="24">
        <f>IF(S89="","",MAX(StartCap,MAX(S$2:S89)))</f>
        <v/>
      </c>
      <c r="U89" s="28">
        <f>IF(S89="","",S89/T89-1)</f>
        <v/>
      </c>
      <c r="V89" s="11" t="n"/>
      <c r="W89" s="5" t="n"/>
    </row>
    <row r="90">
      <c r="A90" s="5" t="n"/>
      <c r="B90" s="29" t="n"/>
      <c r="C90" s="5" t="n"/>
      <c r="D90" s="5" t="n"/>
      <c r="E90" s="5" t="n"/>
      <c r="F90" s="30" t="n"/>
      <c r="G90" s="30" t="n"/>
      <c r="H90" s="30" t="n"/>
      <c r="I90" s="31" t="n"/>
      <c r="J90" s="24">
        <f>IF(OR(F90="",I90=""),"",F90*I90)</f>
        <v/>
      </c>
      <c r="K90" s="24">
        <f>IF(OR(F90="",G90="",I90=""),"",(F90-G90)*I90)</f>
        <v/>
      </c>
      <c r="L90" s="11" t="n"/>
      <c r="M90" s="5" t="n"/>
      <c r="N90" s="29" t="n"/>
      <c r="O90" s="30" t="n"/>
      <c r="P90" s="26">
        <f>IF(OR(O90="",F90="",I90=""),"",(O90-F90)*I90)</f>
        <v/>
      </c>
      <c r="Q90" s="27">
        <f>IF(OR(P90="",K90="",K90=0),"",P90/K90)</f>
        <v/>
      </c>
      <c r="R90" s="5" t="n"/>
      <c r="S90" s="24">
        <f>IF(P90="","",StartCap+SUM(P$2:P90))</f>
        <v/>
      </c>
      <c r="T90" s="24">
        <f>IF(S90="","",MAX(StartCap,MAX(S$2:S90)))</f>
        <v/>
      </c>
      <c r="U90" s="28">
        <f>IF(S90="","",S90/T90-1)</f>
        <v/>
      </c>
      <c r="V90" s="11" t="n"/>
      <c r="W90" s="5" t="n"/>
    </row>
    <row r="91">
      <c r="A91" s="5" t="n"/>
      <c r="B91" s="29" t="n"/>
      <c r="C91" s="5" t="n"/>
      <c r="D91" s="5" t="n"/>
      <c r="E91" s="5" t="n"/>
      <c r="F91" s="30" t="n"/>
      <c r="G91" s="30" t="n"/>
      <c r="H91" s="30" t="n"/>
      <c r="I91" s="31" t="n"/>
      <c r="J91" s="24">
        <f>IF(OR(F91="",I91=""),"",F91*I91)</f>
        <v/>
      </c>
      <c r="K91" s="24">
        <f>IF(OR(F91="",G91="",I91=""),"",(F91-G91)*I91)</f>
        <v/>
      </c>
      <c r="L91" s="11" t="n"/>
      <c r="M91" s="5" t="n"/>
      <c r="N91" s="29" t="n"/>
      <c r="O91" s="30" t="n"/>
      <c r="P91" s="26">
        <f>IF(OR(O91="",F91="",I91=""),"",(O91-F91)*I91)</f>
        <v/>
      </c>
      <c r="Q91" s="27">
        <f>IF(OR(P91="",K91="",K91=0),"",P91/K91)</f>
        <v/>
      </c>
      <c r="R91" s="5" t="n"/>
      <c r="S91" s="24">
        <f>IF(P91="","",StartCap+SUM(P$2:P91))</f>
        <v/>
      </c>
      <c r="T91" s="24">
        <f>IF(S91="","",MAX(StartCap,MAX(S$2:S91)))</f>
        <v/>
      </c>
      <c r="U91" s="28">
        <f>IF(S91="","",S91/T91-1)</f>
        <v/>
      </c>
      <c r="V91" s="11" t="n"/>
      <c r="W91" s="5" t="n"/>
    </row>
    <row r="92">
      <c r="A92" s="5" t="n"/>
      <c r="B92" s="29" t="n"/>
      <c r="C92" s="5" t="n"/>
      <c r="D92" s="5" t="n"/>
      <c r="E92" s="5" t="n"/>
      <c r="F92" s="30" t="n"/>
      <c r="G92" s="30" t="n"/>
      <c r="H92" s="30" t="n"/>
      <c r="I92" s="31" t="n"/>
      <c r="J92" s="24">
        <f>IF(OR(F92="",I92=""),"",F92*I92)</f>
        <v/>
      </c>
      <c r="K92" s="24">
        <f>IF(OR(F92="",G92="",I92=""),"",(F92-G92)*I92)</f>
        <v/>
      </c>
      <c r="L92" s="11" t="n"/>
      <c r="M92" s="5" t="n"/>
      <c r="N92" s="29" t="n"/>
      <c r="O92" s="30" t="n"/>
      <c r="P92" s="26">
        <f>IF(OR(O92="",F92="",I92=""),"",(O92-F92)*I92)</f>
        <v/>
      </c>
      <c r="Q92" s="27">
        <f>IF(OR(P92="",K92="",K92=0),"",P92/K92)</f>
        <v/>
      </c>
      <c r="R92" s="5" t="n"/>
      <c r="S92" s="24">
        <f>IF(P92="","",StartCap+SUM(P$2:P92))</f>
        <v/>
      </c>
      <c r="T92" s="24">
        <f>IF(S92="","",MAX(StartCap,MAX(S$2:S92)))</f>
        <v/>
      </c>
      <c r="U92" s="28">
        <f>IF(S92="","",S92/T92-1)</f>
        <v/>
      </c>
      <c r="V92" s="11" t="n"/>
      <c r="W92" s="5" t="n"/>
    </row>
    <row r="93">
      <c r="A93" s="5" t="n"/>
      <c r="B93" s="29" t="n"/>
      <c r="C93" s="5" t="n"/>
      <c r="D93" s="5" t="n"/>
      <c r="E93" s="5" t="n"/>
      <c r="F93" s="30" t="n"/>
      <c r="G93" s="30" t="n"/>
      <c r="H93" s="30" t="n"/>
      <c r="I93" s="31" t="n"/>
      <c r="J93" s="24">
        <f>IF(OR(F93="",I93=""),"",F93*I93)</f>
        <v/>
      </c>
      <c r="K93" s="24">
        <f>IF(OR(F93="",G93="",I93=""),"",(F93-G93)*I93)</f>
        <v/>
      </c>
      <c r="L93" s="11" t="n"/>
      <c r="M93" s="5" t="n"/>
      <c r="N93" s="29" t="n"/>
      <c r="O93" s="30" t="n"/>
      <c r="P93" s="26">
        <f>IF(OR(O93="",F93="",I93=""),"",(O93-F93)*I93)</f>
        <v/>
      </c>
      <c r="Q93" s="27">
        <f>IF(OR(P93="",K93="",K93=0),"",P93/K93)</f>
        <v/>
      </c>
      <c r="R93" s="5" t="n"/>
      <c r="S93" s="24">
        <f>IF(P93="","",StartCap+SUM(P$2:P93))</f>
        <v/>
      </c>
      <c r="T93" s="24">
        <f>IF(S93="","",MAX(StartCap,MAX(S$2:S93)))</f>
        <v/>
      </c>
      <c r="U93" s="28">
        <f>IF(S93="","",S93/T93-1)</f>
        <v/>
      </c>
      <c r="V93" s="11" t="n"/>
      <c r="W93" s="5" t="n"/>
    </row>
    <row r="94">
      <c r="A94" s="5" t="n"/>
      <c r="B94" s="29" t="n"/>
      <c r="C94" s="5" t="n"/>
      <c r="D94" s="5" t="n"/>
      <c r="E94" s="5" t="n"/>
      <c r="F94" s="30" t="n"/>
      <c r="G94" s="30" t="n"/>
      <c r="H94" s="30" t="n"/>
      <c r="I94" s="31" t="n"/>
      <c r="J94" s="24">
        <f>IF(OR(F94="",I94=""),"",F94*I94)</f>
        <v/>
      </c>
      <c r="K94" s="24">
        <f>IF(OR(F94="",G94="",I94=""),"",(F94-G94)*I94)</f>
        <v/>
      </c>
      <c r="L94" s="11" t="n"/>
      <c r="M94" s="5" t="n"/>
      <c r="N94" s="29" t="n"/>
      <c r="O94" s="30" t="n"/>
      <c r="P94" s="26">
        <f>IF(OR(O94="",F94="",I94=""),"",(O94-F94)*I94)</f>
        <v/>
      </c>
      <c r="Q94" s="27">
        <f>IF(OR(P94="",K94="",K94=0),"",P94/K94)</f>
        <v/>
      </c>
      <c r="R94" s="5" t="n"/>
      <c r="S94" s="24">
        <f>IF(P94="","",StartCap+SUM(P$2:P94))</f>
        <v/>
      </c>
      <c r="T94" s="24">
        <f>IF(S94="","",MAX(StartCap,MAX(S$2:S94)))</f>
        <v/>
      </c>
      <c r="U94" s="28">
        <f>IF(S94="","",S94/T94-1)</f>
        <v/>
      </c>
      <c r="V94" s="11" t="n"/>
      <c r="W94" s="5" t="n"/>
    </row>
    <row r="95">
      <c r="A95" s="5" t="n"/>
      <c r="B95" s="29" t="n"/>
      <c r="C95" s="5" t="n"/>
      <c r="D95" s="5" t="n"/>
      <c r="E95" s="5" t="n"/>
      <c r="F95" s="30" t="n"/>
      <c r="G95" s="30" t="n"/>
      <c r="H95" s="30" t="n"/>
      <c r="I95" s="31" t="n"/>
      <c r="J95" s="24">
        <f>IF(OR(F95="",I95=""),"",F95*I95)</f>
        <v/>
      </c>
      <c r="K95" s="24">
        <f>IF(OR(F95="",G95="",I95=""),"",(F95-G95)*I95)</f>
        <v/>
      </c>
      <c r="L95" s="11" t="n"/>
      <c r="M95" s="5" t="n"/>
      <c r="N95" s="29" t="n"/>
      <c r="O95" s="30" t="n"/>
      <c r="P95" s="26">
        <f>IF(OR(O95="",F95="",I95=""),"",(O95-F95)*I95)</f>
        <v/>
      </c>
      <c r="Q95" s="27">
        <f>IF(OR(P95="",K95="",K95=0),"",P95/K95)</f>
        <v/>
      </c>
      <c r="R95" s="5" t="n"/>
      <c r="S95" s="24">
        <f>IF(P95="","",StartCap+SUM(P$2:P95))</f>
        <v/>
      </c>
      <c r="T95" s="24">
        <f>IF(S95="","",MAX(StartCap,MAX(S$2:S95)))</f>
        <v/>
      </c>
      <c r="U95" s="28">
        <f>IF(S95="","",S95/T95-1)</f>
        <v/>
      </c>
      <c r="V95" s="11" t="n"/>
      <c r="W95" s="5" t="n"/>
    </row>
    <row r="96">
      <c r="A96" s="5" t="n"/>
      <c r="B96" s="29" t="n"/>
      <c r="C96" s="5" t="n"/>
      <c r="D96" s="5" t="n"/>
      <c r="E96" s="5" t="n"/>
      <c r="F96" s="30" t="n"/>
      <c r="G96" s="30" t="n"/>
      <c r="H96" s="30" t="n"/>
      <c r="I96" s="31" t="n"/>
      <c r="J96" s="24">
        <f>IF(OR(F96="",I96=""),"",F96*I96)</f>
        <v/>
      </c>
      <c r="K96" s="24">
        <f>IF(OR(F96="",G96="",I96=""),"",(F96-G96)*I96)</f>
        <v/>
      </c>
      <c r="L96" s="11" t="n"/>
      <c r="M96" s="5" t="n"/>
      <c r="N96" s="29" t="n"/>
      <c r="O96" s="30" t="n"/>
      <c r="P96" s="26">
        <f>IF(OR(O96="",F96="",I96=""),"",(O96-F96)*I96)</f>
        <v/>
      </c>
      <c r="Q96" s="27">
        <f>IF(OR(P96="",K96="",K96=0),"",P96/K96)</f>
        <v/>
      </c>
      <c r="R96" s="5" t="n"/>
      <c r="S96" s="24">
        <f>IF(P96="","",StartCap+SUM(P$2:P96))</f>
        <v/>
      </c>
      <c r="T96" s="24">
        <f>IF(S96="","",MAX(StartCap,MAX(S$2:S96)))</f>
        <v/>
      </c>
      <c r="U96" s="28">
        <f>IF(S96="","",S96/T96-1)</f>
        <v/>
      </c>
      <c r="V96" s="11" t="n"/>
      <c r="W96" s="5" t="n"/>
    </row>
    <row r="97">
      <c r="A97" s="5" t="n"/>
      <c r="B97" s="29" t="n"/>
      <c r="C97" s="5" t="n"/>
      <c r="D97" s="5" t="n"/>
      <c r="E97" s="5" t="n"/>
      <c r="F97" s="30" t="n"/>
      <c r="G97" s="30" t="n"/>
      <c r="H97" s="30" t="n"/>
      <c r="I97" s="31" t="n"/>
      <c r="J97" s="24">
        <f>IF(OR(F97="",I97=""),"",F97*I97)</f>
        <v/>
      </c>
      <c r="K97" s="24">
        <f>IF(OR(F97="",G97="",I97=""),"",(F97-G97)*I97)</f>
        <v/>
      </c>
      <c r="L97" s="11" t="n"/>
      <c r="M97" s="5" t="n"/>
      <c r="N97" s="29" t="n"/>
      <c r="O97" s="30" t="n"/>
      <c r="P97" s="26">
        <f>IF(OR(O97="",F97="",I97=""),"",(O97-F97)*I97)</f>
        <v/>
      </c>
      <c r="Q97" s="27">
        <f>IF(OR(P97="",K97="",K97=0),"",P97/K97)</f>
        <v/>
      </c>
      <c r="R97" s="5" t="n"/>
      <c r="S97" s="24">
        <f>IF(P97="","",StartCap+SUM(P$2:P97))</f>
        <v/>
      </c>
      <c r="T97" s="24">
        <f>IF(S97="","",MAX(StartCap,MAX(S$2:S97)))</f>
        <v/>
      </c>
      <c r="U97" s="28">
        <f>IF(S97="","",S97/T97-1)</f>
        <v/>
      </c>
      <c r="V97" s="11" t="n"/>
      <c r="W97" s="5" t="n"/>
    </row>
    <row r="98">
      <c r="A98" s="5" t="n"/>
      <c r="B98" s="29" t="n"/>
      <c r="C98" s="5" t="n"/>
      <c r="D98" s="5" t="n"/>
      <c r="E98" s="5" t="n"/>
      <c r="F98" s="30" t="n"/>
      <c r="G98" s="30" t="n"/>
      <c r="H98" s="30" t="n"/>
      <c r="I98" s="31" t="n"/>
      <c r="J98" s="24">
        <f>IF(OR(F98="",I98=""),"",F98*I98)</f>
        <v/>
      </c>
      <c r="K98" s="24">
        <f>IF(OR(F98="",G98="",I98=""),"",(F98-G98)*I98)</f>
        <v/>
      </c>
      <c r="L98" s="11" t="n"/>
      <c r="M98" s="5" t="n"/>
      <c r="N98" s="29" t="n"/>
      <c r="O98" s="30" t="n"/>
      <c r="P98" s="26">
        <f>IF(OR(O98="",F98="",I98=""),"",(O98-F98)*I98)</f>
        <v/>
      </c>
      <c r="Q98" s="27">
        <f>IF(OR(P98="",K98="",K98=0),"",P98/K98)</f>
        <v/>
      </c>
      <c r="R98" s="5" t="n"/>
      <c r="S98" s="24">
        <f>IF(P98="","",StartCap+SUM(P$2:P98))</f>
        <v/>
      </c>
      <c r="T98" s="24">
        <f>IF(S98="","",MAX(StartCap,MAX(S$2:S98)))</f>
        <v/>
      </c>
      <c r="U98" s="28">
        <f>IF(S98="","",S98/T98-1)</f>
        <v/>
      </c>
      <c r="V98" s="11" t="n"/>
      <c r="W98" s="5" t="n"/>
    </row>
    <row r="99">
      <c r="A99" s="5" t="n"/>
      <c r="B99" s="29" t="n"/>
      <c r="C99" s="5" t="n"/>
      <c r="D99" s="5" t="n"/>
      <c r="E99" s="5" t="n"/>
      <c r="F99" s="30" t="n"/>
      <c r="G99" s="30" t="n"/>
      <c r="H99" s="30" t="n"/>
      <c r="I99" s="31" t="n"/>
      <c r="J99" s="24">
        <f>IF(OR(F99="",I99=""),"",F99*I99)</f>
        <v/>
      </c>
      <c r="K99" s="24">
        <f>IF(OR(F99="",G99="",I99=""),"",(F99-G99)*I99)</f>
        <v/>
      </c>
      <c r="L99" s="11" t="n"/>
      <c r="M99" s="5" t="n"/>
      <c r="N99" s="29" t="n"/>
      <c r="O99" s="30" t="n"/>
      <c r="P99" s="26">
        <f>IF(OR(O99="",F99="",I99=""),"",(O99-F99)*I99)</f>
        <v/>
      </c>
      <c r="Q99" s="27">
        <f>IF(OR(P99="",K99="",K99=0),"",P99/K99)</f>
        <v/>
      </c>
      <c r="R99" s="5" t="n"/>
      <c r="S99" s="24">
        <f>IF(P99="","",StartCap+SUM(P$2:P99))</f>
        <v/>
      </c>
      <c r="T99" s="24">
        <f>IF(S99="","",MAX(StartCap,MAX(S$2:S99)))</f>
        <v/>
      </c>
      <c r="U99" s="28">
        <f>IF(S99="","",S99/T99-1)</f>
        <v/>
      </c>
      <c r="V99" s="11" t="n"/>
      <c r="W99" s="5" t="n"/>
    </row>
    <row r="100">
      <c r="A100" s="5" t="n"/>
      <c r="B100" s="29" t="n"/>
      <c r="C100" s="5" t="n"/>
      <c r="D100" s="5" t="n"/>
      <c r="E100" s="5" t="n"/>
      <c r="F100" s="30" t="n"/>
      <c r="G100" s="30" t="n"/>
      <c r="H100" s="30" t="n"/>
      <c r="I100" s="31" t="n"/>
      <c r="J100" s="24">
        <f>IF(OR(F100="",I100=""),"",F100*I100)</f>
        <v/>
      </c>
      <c r="K100" s="24">
        <f>IF(OR(F100="",G100="",I100=""),"",(F100-G100)*I100)</f>
        <v/>
      </c>
      <c r="L100" s="11" t="n"/>
      <c r="M100" s="5" t="n"/>
      <c r="N100" s="29" t="n"/>
      <c r="O100" s="30" t="n"/>
      <c r="P100" s="26">
        <f>IF(OR(O100="",F100="",I100=""),"",(O100-F100)*I100)</f>
        <v/>
      </c>
      <c r="Q100" s="27">
        <f>IF(OR(P100="",K100="",K100=0),"",P100/K100)</f>
        <v/>
      </c>
      <c r="R100" s="5" t="n"/>
      <c r="S100" s="24">
        <f>IF(P100="","",StartCap+SUM(P$2:P100))</f>
        <v/>
      </c>
      <c r="T100" s="24">
        <f>IF(S100="","",MAX(StartCap,MAX(S$2:S100)))</f>
        <v/>
      </c>
      <c r="U100" s="28">
        <f>IF(S100="","",S100/T100-1)</f>
        <v/>
      </c>
      <c r="V100" s="11" t="n"/>
      <c r="W100" s="5" t="n"/>
    </row>
    <row r="101">
      <c r="A101" s="5" t="n"/>
      <c r="B101" s="29" t="n"/>
      <c r="C101" s="5" t="n"/>
      <c r="D101" s="5" t="n"/>
      <c r="E101" s="5" t="n"/>
      <c r="F101" s="30" t="n"/>
      <c r="G101" s="30" t="n"/>
      <c r="H101" s="30" t="n"/>
      <c r="I101" s="31" t="n"/>
      <c r="J101" s="24">
        <f>IF(OR(F101="",I101=""),"",F101*I101)</f>
        <v/>
      </c>
      <c r="K101" s="24">
        <f>IF(OR(F101="",G101="",I101=""),"",(F101-G101)*I101)</f>
        <v/>
      </c>
      <c r="L101" s="11" t="n"/>
      <c r="M101" s="5" t="n"/>
      <c r="N101" s="29" t="n"/>
      <c r="O101" s="30" t="n"/>
      <c r="P101" s="26">
        <f>IF(OR(O101="",F101="",I101=""),"",(O101-F101)*I101)</f>
        <v/>
      </c>
      <c r="Q101" s="27">
        <f>IF(OR(P101="",K101="",K101=0),"",P101/K101)</f>
        <v/>
      </c>
      <c r="R101" s="5" t="n"/>
      <c r="S101" s="24">
        <f>IF(P101="","",StartCap+SUM(P$2:P101))</f>
        <v/>
      </c>
      <c r="T101" s="24">
        <f>IF(S101="","",MAX(StartCap,MAX(S$2:S101)))</f>
        <v/>
      </c>
      <c r="U101" s="28">
        <f>IF(S101="","",S101/T101-1)</f>
        <v/>
      </c>
      <c r="V101" s="11" t="n"/>
      <c r="W101" s="5" t="n"/>
    </row>
    <row r="102">
      <c r="A102" s="5" t="n"/>
      <c r="B102" s="29" t="n"/>
      <c r="C102" s="5" t="n"/>
      <c r="D102" s="5" t="n"/>
      <c r="E102" s="5" t="n"/>
      <c r="F102" s="30" t="n"/>
      <c r="G102" s="30" t="n"/>
      <c r="H102" s="30" t="n"/>
      <c r="I102" s="31" t="n"/>
      <c r="J102" s="24">
        <f>IF(OR(F102="",I102=""),"",F102*I102)</f>
        <v/>
      </c>
      <c r="K102" s="24">
        <f>IF(OR(F102="",G102="",I102=""),"",(F102-G102)*I102)</f>
        <v/>
      </c>
      <c r="L102" s="11" t="n"/>
      <c r="M102" s="5" t="n"/>
      <c r="N102" s="29" t="n"/>
      <c r="O102" s="30" t="n"/>
      <c r="P102" s="26">
        <f>IF(OR(O102="",F102="",I102=""),"",(O102-F102)*I102)</f>
        <v/>
      </c>
      <c r="Q102" s="27">
        <f>IF(OR(P102="",K102="",K102=0),"",P102/K102)</f>
        <v/>
      </c>
      <c r="R102" s="5" t="n"/>
      <c r="S102" s="24">
        <f>IF(P102="","",StartCap+SUM(P$2:P102))</f>
        <v/>
      </c>
      <c r="T102" s="24">
        <f>IF(S102="","",MAX(StartCap,MAX(S$2:S102)))</f>
        <v/>
      </c>
      <c r="U102" s="28">
        <f>IF(S102="","",S102/T102-1)</f>
        <v/>
      </c>
      <c r="V102" s="11" t="n"/>
      <c r="W102" s="5" t="n"/>
    </row>
    <row r="103">
      <c r="A103" s="5" t="n"/>
      <c r="B103" s="29" t="n"/>
      <c r="C103" s="5" t="n"/>
      <c r="D103" s="5" t="n"/>
      <c r="E103" s="5" t="n"/>
      <c r="F103" s="30" t="n"/>
      <c r="G103" s="30" t="n"/>
      <c r="H103" s="30" t="n"/>
      <c r="I103" s="31" t="n"/>
      <c r="J103" s="24">
        <f>IF(OR(F103="",I103=""),"",F103*I103)</f>
        <v/>
      </c>
      <c r="K103" s="24">
        <f>IF(OR(F103="",G103="",I103=""),"",(F103-G103)*I103)</f>
        <v/>
      </c>
      <c r="L103" s="11" t="n"/>
      <c r="M103" s="5" t="n"/>
      <c r="N103" s="29" t="n"/>
      <c r="O103" s="30" t="n"/>
      <c r="P103" s="26">
        <f>IF(OR(O103="",F103="",I103=""),"",(O103-F103)*I103)</f>
        <v/>
      </c>
      <c r="Q103" s="27">
        <f>IF(OR(P103="",K103="",K103=0),"",P103/K103)</f>
        <v/>
      </c>
      <c r="R103" s="5" t="n"/>
      <c r="S103" s="24">
        <f>IF(P103="","",StartCap+SUM(P$2:P103))</f>
        <v/>
      </c>
      <c r="T103" s="24">
        <f>IF(S103="","",MAX(StartCap,MAX(S$2:S103)))</f>
        <v/>
      </c>
      <c r="U103" s="28">
        <f>IF(S103="","",S103/T103-1)</f>
        <v/>
      </c>
      <c r="V103" s="11" t="n"/>
      <c r="W103" s="5" t="n"/>
    </row>
    <row r="104">
      <c r="A104" s="5" t="n"/>
      <c r="B104" s="29" t="n"/>
      <c r="C104" s="5" t="n"/>
      <c r="D104" s="5" t="n"/>
      <c r="E104" s="5" t="n"/>
      <c r="F104" s="30" t="n"/>
      <c r="G104" s="30" t="n"/>
      <c r="H104" s="30" t="n"/>
      <c r="I104" s="31" t="n"/>
      <c r="J104" s="24">
        <f>IF(OR(F104="",I104=""),"",F104*I104)</f>
        <v/>
      </c>
      <c r="K104" s="24">
        <f>IF(OR(F104="",G104="",I104=""),"",(F104-G104)*I104)</f>
        <v/>
      </c>
      <c r="L104" s="11" t="n"/>
      <c r="M104" s="5" t="n"/>
      <c r="N104" s="29" t="n"/>
      <c r="O104" s="30" t="n"/>
      <c r="P104" s="26">
        <f>IF(OR(O104="",F104="",I104=""),"",(O104-F104)*I104)</f>
        <v/>
      </c>
      <c r="Q104" s="27">
        <f>IF(OR(P104="",K104="",K104=0),"",P104/K104)</f>
        <v/>
      </c>
      <c r="R104" s="5" t="n"/>
      <c r="S104" s="24">
        <f>IF(P104="","",StartCap+SUM(P$2:P104))</f>
        <v/>
      </c>
      <c r="T104" s="24">
        <f>IF(S104="","",MAX(StartCap,MAX(S$2:S104)))</f>
        <v/>
      </c>
      <c r="U104" s="28">
        <f>IF(S104="","",S104/T104-1)</f>
        <v/>
      </c>
      <c r="V104" s="11" t="n"/>
      <c r="W104" s="5" t="n"/>
    </row>
    <row r="105">
      <c r="A105" s="5" t="n"/>
      <c r="B105" s="29" t="n"/>
      <c r="C105" s="5" t="n"/>
      <c r="D105" s="5" t="n"/>
      <c r="E105" s="5" t="n"/>
      <c r="F105" s="30" t="n"/>
      <c r="G105" s="30" t="n"/>
      <c r="H105" s="30" t="n"/>
      <c r="I105" s="31" t="n"/>
      <c r="J105" s="24">
        <f>IF(OR(F105="",I105=""),"",F105*I105)</f>
        <v/>
      </c>
      <c r="K105" s="24">
        <f>IF(OR(F105="",G105="",I105=""),"",(F105-G105)*I105)</f>
        <v/>
      </c>
      <c r="L105" s="11" t="n"/>
      <c r="M105" s="5" t="n"/>
      <c r="N105" s="29" t="n"/>
      <c r="O105" s="30" t="n"/>
      <c r="P105" s="26">
        <f>IF(OR(O105="",F105="",I105=""),"",(O105-F105)*I105)</f>
        <v/>
      </c>
      <c r="Q105" s="27">
        <f>IF(OR(P105="",K105="",K105=0),"",P105/K105)</f>
        <v/>
      </c>
      <c r="R105" s="5" t="n"/>
      <c r="S105" s="24">
        <f>IF(P105="","",StartCap+SUM(P$2:P105))</f>
        <v/>
      </c>
      <c r="T105" s="24">
        <f>IF(S105="","",MAX(StartCap,MAX(S$2:S105)))</f>
        <v/>
      </c>
      <c r="U105" s="28">
        <f>IF(S105="","",S105/T105-1)</f>
        <v/>
      </c>
      <c r="V105" s="11" t="n"/>
      <c r="W105" s="5" t="n"/>
    </row>
    <row r="106">
      <c r="A106" s="5" t="n"/>
      <c r="B106" s="29" t="n"/>
      <c r="C106" s="5" t="n"/>
      <c r="D106" s="5" t="n"/>
      <c r="E106" s="5" t="n"/>
      <c r="F106" s="30" t="n"/>
      <c r="G106" s="30" t="n"/>
      <c r="H106" s="30" t="n"/>
      <c r="I106" s="31" t="n"/>
      <c r="J106" s="24">
        <f>IF(OR(F106="",I106=""),"",F106*I106)</f>
        <v/>
      </c>
      <c r="K106" s="24">
        <f>IF(OR(F106="",G106="",I106=""),"",(F106-G106)*I106)</f>
        <v/>
      </c>
      <c r="L106" s="11" t="n"/>
      <c r="M106" s="5" t="n"/>
      <c r="N106" s="29" t="n"/>
      <c r="O106" s="30" t="n"/>
      <c r="P106" s="26">
        <f>IF(OR(O106="",F106="",I106=""),"",(O106-F106)*I106)</f>
        <v/>
      </c>
      <c r="Q106" s="27">
        <f>IF(OR(P106="",K106="",K106=0),"",P106/K106)</f>
        <v/>
      </c>
      <c r="R106" s="5" t="n"/>
      <c r="S106" s="24">
        <f>IF(P106="","",StartCap+SUM(P$2:P106))</f>
        <v/>
      </c>
      <c r="T106" s="24">
        <f>IF(S106="","",MAX(StartCap,MAX(S$2:S106)))</f>
        <v/>
      </c>
      <c r="U106" s="28">
        <f>IF(S106="","",S106/T106-1)</f>
        <v/>
      </c>
      <c r="V106" s="11" t="n"/>
      <c r="W106" s="5" t="n"/>
    </row>
    <row r="107">
      <c r="A107" s="5" t="n"/>
      <c r="B107" s="29" t="n"/>
      <c r="C107" s="5" t="n"/>
      <c r="D107" s="5" t="n"/>
      <c r="E107" s="5" t="n"/>
      <c r="F107" s="30" t="n"/>
      <c r="G107" s="30" t="n"/>
      <c r="H107" s="30" t="n"/>
      <c r="I107" s="31" t="n"/>
      <c r="J107" s="24">
        <f>IF(OR(F107="",I107=""),"",F107*I107)</f>
        <v/>
      </c>
      <c r="K107" s="24">
        <f>IF(OR(F107="",G107="",I107=""),"",(F107-G107)*I107)</f>
        <v/>
      </c>
      <c r="L107" s="11" t="n"/>
      <c r="M107" s="5" t="n"/>
      <c r="N107" s="29" t="n"/>
      <c r="O107" s="30" t="n"/>
      <c r="P107" s="26">
        <f>IF(OR(O107="",F107="",I107=""),"",(O107-F107)*I107)</f>
        <v/>
      </c>
      <c r="Q107" s="27">
        <f>IF(OR(P107="",K107="",K107=0),"",P107/K107)</f>
        <v/>
      </c>
      <c r="R107" s="5" t="n"/>
      <c r="S107" s="24">
        <f>IF(P107="","",StartCap+SUM(P$2:P107))</f>
        <v/>
      </c>
      <c r="T107" s="24">
        <f>IF(S107="","",MAX(StartCap,MAX(S$2:S107)))</f>
        <v/>
      </c>
      <c r="U107" s="28">
        <f>IF(S107="","",S107/T107-1)</f>
        <v/>
      </c>
      <c r="V107" s="11" t="n"/>
      <c r="W107" s="5" t="n"/>
    </row>
    <row r="108">
      <c r="A108" s="5" t="n"/>
      <c r="B108" s="29" t="n"/>
      <c r="C108" s="5" t="n"/>
      <c r="D108" s="5" t="n"/>
      <c r="E108" s="5" t="n"/>
      <c r="F108" s="30" t="n"/>
      <c r="G108" s="30" t="n"/>
      <c r="H108" s="30" t="n"/>
      <c r="I108" s="31" t="n"/>
      <c r="J108" s="24">
        <f>IF(OR(F108="",I108=""),"",F108*I108)</f>
        <v/>
      </c>
      <c r="K108" s="24">
        <f>IF(OR(F108="",G108="",I108=""),"",(F108-G108)*I108)</f>
        <v/>
      </c>
      <c r="L108" s="11" t="n"/>
      <c r="M108" s="5" t="n"/>
      <c r="N108" s="29" t="n"/>
      <c r="O108" s="30" t="n"/>
      <c r="P108" s="26">
        <f>IF(OR(O108="",F108="",I108=""),"",(O108-F108)*I108)</f>
        <v/>
      </c>
      <c r="Q108" s="27">
        <f>IF(OR(P108="",K108="",K108=0),"",P108/K108)</f>
        <v/>
      </c>
      <c r="R108" s="5" t="n"/>
      <c r="S108" s="24">
        <f>IF(P108="","",StartCap+SUM(P$2:P108))</f>
        <v/>
      </c>
      <c r="T108" s="24">
        <f>IF(S108="","",MAX(StartCap,MAX(S$2:S108)))</f>
        <v/>
      </c>
      <c r="U108" s="28">
        <f>IF(S108="","",S108/T108-1)</f>
        <v/>
      </c>
      <c r="V108" s="11" t="n"/>
      <c r="W108" s="5" t="n"/>
    </row>
    <row r="109">
      <c r="A109" s="5" t="n"/>
      <c r="B109" s="29" t="n"/>
      <c r="C109" s="5" t="n"/>
      <c r="D109" s="5" t="n"/>
      <c r="E109" s="5" t="n"/>
      <c r="F109" s="30" t="n"/>
      <c r="G109" s="30" t="n"/>
      <c r="H109" s="30" t="n"/>
      <c r="I109" s="31" t="n"/>
      <c r="J109" s="24">
        <f>IF(OR(F109="",I109=""),"",F109*I109)</f>
        <v/>
      </c>
      <c r="K109" s="24">
        <f>IF(OR(F109="",G109="",I109=""),"",(F109-G109)*I109)</f>
        <v/>
      </c>
      <c r="L109" s="11" t="n"/>
      <c r="M109" s="5" t="n"/>
      <c r="N109" s="29" t="n"/>
      <c r="O109" s="30" t="n"/>
      <c r="P109" s="26">
        <f>IF(OR(O109="",F109="",I109=""),"",(O109-F109)*I109)</f>
        <v/>
      </c>
      <c r="Q109" s="27">
        <f>IF(OR(P109="",K109="",K109=0),"",P109/K109)</f>
        <v/>
      </c>
      <c r="R109" s="5" t="n"/>
      <c r="S109" s="24">
        <f>IF(P109="","",StartCap+SUM(P$2:P109))</f>
        <v/>
      </c>
      <c r="T109" s="24">
        <f>IF(S109="","",MAX(StartCap,MAX(S$2:S109)))</f>
        <v/>
      </c>
      <c r="U109" s="28">
        <f>IF(S109="","",S109/T109-1)</f>
        <v/>
      </c>
      <c r="V109" s="11" t="n"/>
      <c r="W109" s="5" t="n"/>
    </row>
    <row r="110">
      <c r="A110" s="5" t="n"/>
      <c r="B110" s="29" t="n"/>
      <c r="C110" s="5" t="n"/>
      <c r="D110" s="5" t="n"/>
      <c r="E110" s="5" t="n"/>
      <c r="F110" s="30" t="n"/>
      <c r="G110" s="30" t="n"/>
      <c r="H110" s="30" t="n"/>
      <c r="I110" s="31" t="n"/>
      <c r="J110" s="24">
        <f>IF(OR(F110="",I110=""),"",F110*I110)</f>
        <v/>
      </c>
      <c r="K110" s="24">
        <f>IF(OR(F110="",G110="",I110=""),"",(F110-G110)*I110)</f>
        <v/>
      </c>
      <c r="L110" s="11" t="n"/>
      <c r="M110" s="5" t="n"/>
      <c r="N110" s="29" t="n"/>
      <c r="O110" s="30" t="n"/>
      <c r="P110" s="26">
        <f>IF(OR(O110="",F110="",I110=""),"",(O110-F110)*I110)</f>
        <v/>
      </c>
      <c r="Q110" s="27">
        <f>IF(OR(P110="",K110="",K110=0),"",P110/K110)</f>
        <v/>
      </c>
      <c r="R110" s="5" t="n"/>
      <c r="S110" s="24">
        <f>IF(P110="","",StartCap+SUM(P$2:P110))</f>
        <v/>
      </c>
      <c r="T110" s="24">
        <f>IF(S110="","",MAX(StartCap,MAX(S$2:S110)))</f>
        <v/>
      </c>
      <c r="U110" s="28">
        <f>IF(S110="","",S110/T110-1)</f>
        <v/>
      </c>
      <c r="V110" s="11" t="n"/>
      <c r="W110" s="5" t="n"/>
    </row>
    <row r="111">
      <c r="A111" s="5" t="n"/>
      <c r="B111" s="29" t="n"/>
      <c r="C111" s="5" t="n"/>
      <c r="D111" s="5" t="n"/>
      <c r="E111" s="5" t="n"/>
      <c r="F111" s="30" t="n"/>
      <c r="G111" s="30" t="n"/>
      <c r="H111" s="30" t="n"/>
      <c r="I111" s="31" t="n"/>
      <c r="J111" s="24">
        <f>IF(OR(F111="",I111=""),"",F111*I111)</f>
        <v/>
      </c>
      <c r="K111" s="24">
        <f>IF(OR(F111="",G111="",I111=""),"",(F111-G111)*I111)</f>
        <v/>
      </c>
      <c r="L111" s="11" t="n"/>
      <c r="M111" s="5" t="n"/>
      <c r="N111" s="29" t="n"/>
      <c r="O111" s="30" t="n"/>
      <c r="P111" s="26">
        <f>IF(OR(O111="",F111="",I111=""),"",(O111-F111)*I111)</f>
        <v/>
      </c>
      <c r="Q111" s="27">
        <f>IF(OR(P111="",K111="",K111=0),"",P111/K111)</f>
        <v/>
      </c>
      <c r="R111" s="5" t="n"/>
      <c r="S111" s="24">
        <f>IF(P111="","",StartCap+SUM(P$2:P111))</f>
        <v/>
      </c>
      <c r="T111" s="24">
        <f>IF(S111="","",MAX(StartCap,MAX(S$2:S111)))</f>
        <v/>
      </c>
      <c r="U111" s="28">
        <f>IF(S111="","",S111/T111-1)</f>
        <v/>
      </c>
      <c r="V111" s="11" t="n"/>
      <c r="W111" s="5" t="n"/>
    </row>
    <row r="112">
      <c r="A112" s="5" t="n"/>
      <c r="B112" s="29" t="n"/>
      <c r="C112" s="5" t="n"/>
      <c r="D112" s="5" t="n"/>
      <c r="E112" s="5" t="n"/>
      <c r="F112" s="30" t="n"/>
      <c r="G112" s="30" t="n"/>
      <c r="H112" s="30" t="n"/>
      <c r="I112" s="31" t="n"/>
      <c r="J112" s="24">
        <f>IF(OR(F112="",I112=""),"",F112*I112)</f>
        <v/>
      </c>
      <c r="K112" s="24">
        <f>IF(OR(F112="",G112="",I112=""),"",(F112-G112)*I112)</f>
        <v/>
      </c>
      <c r="L112" s="11" t="n"/>
      <c r="M112" s="5" t="n"/>
      <c r="N112" s="29" t="n"/>
      <c r="O112" s="30" t="n"/>
      <c r="P112" s="26">
        <f>IF(OR(O112="",F112="",I112=""),"",(O112-F112)*I112)</f>
        <v/>
      </c>
      <c r="Q112" s="27">
        <f>IF(OR(P112="",K112="",K112=0),"",P112/K112)</f>
        <v/>
      </c>
      <c r="R112" s="5" t="n"/>
      <c r="S112" s="24">
        <f>IF(P112="","",StartCap+SUM(P$2:P112))</f>
        <v/>
      </c>
      <c r="T112" s="24">
        <f>IF(S112="","",MAX(StartCap,MAX(S$2:S112)))</f>
        <v/>
      </c>
      <c r="U112" s="28">
        <f>IF(S112="","",S112/T112-1)</f>
        <v/>
      </c>
      <c r="V112" s="11" t="n"/>
      <c r="W112" s="5" t="n"/>
    </row>
    <row r="113">
      <c r="A113" s="5" t="n"/>
      <c r="B113" s="29" t="n"/>
      <c r="C113" s="5" t="n"/>
      <c r="D113" s="5" t="n"/>
      <c r="E113" s="5" t="n"/>
      <c r="F113" s="30" t="n"/>
      <c r="G113" s="30" t="n"/>
      <c r="H113" s="30" t="n"/>
      <c r="I113" s="31" t="n"/>
      <c r="J113" s="24">
        <f>IF(OR(F113="",I113=""),"",F113*I113)</f>
        <v/>
      </c>
      <c r="K113" s="24">
        <f>IF(OR(F113="",G113="",I113=""),"",(F113-G113)*I113)</f>
        <v/>
      </c>
      <c r="L113" s="11" t="n"/>
      <c r="M113" s="5" t="n"/>
      <c r="N113" s="29" t="n"/>
      <c r="O113" s="30" t="n"/>
      <c r="P113" s="26">
        <f>IF(OR(O113="",F113="",I113=""),"",(O113-F113)*I113)</f>
        <v/>
      </c>
      <c r="Q113" s="27">
        <f>IF(OR(P113="",K113="",K113=0),"",P113/K113)</f>
        <v/>
      </c>
      <c r="R113" s="5" t="n"/>
      <c r="S113" s="24">
        <f>IF(P113="","",StartCap+SUM(P$2:P113))</f>
        <v/>
      </c>
      <c r="T113" s="24">
        <f>IF(S113="","",MAX(StartCap,MAX(S$2:S113)))</f>
        <v/>
      </c>
      <c r="U113" s="28">
        <f>IF(S113="","",S113/T113-1)</f>
        <v/>
      </c>
      <c r="V113" s="11" t="n"/>
      <c r="W113" s="5" t="n"/>
    </row>
    <row r="114">
      <c r="A114" s="5" t="n"/>
      <c r="B114" s="29" t="n"/>
      <c r="C114" s="5" t="n"/>
      <c r="D114" s="5" t="n"/>
      <c r="E114" s="5" t="n"/>
      <c r="F114" s="30" t="n"/>
      <c r="G114" s="30" t="n"/>
      <c r="H114" s="30" t="n"/>
      <c r="I114" s="31" t="n"/>
      <c r="J114" s="24">
        <f>IF(OR(F114="",I114=""),"",F114*I114)</f>
        <v/>
      </c>
      <c r="K114" s="24">
        <f>IF(OR(F114="",G114="",I114=""),"",(F114-G114)*I114)</f>
        <v/>
      </c>
      <c r="L114" s="11" t="n"/>
      <c r="M114" s="5" t="n"/>
      <c r="N114" s="29" t="n"/>
      <c r="O114" s="30" t="n"/>
      <c r="P114" s="26">
        <f>IF(OR(O114="",F114="",I114=""),"",(O114-F114)*I114)</f>
        <v/>
      </c>
      <c r="Q114" s="27">
        <f>IF(OR(P114="",K114="",K114=0),"",P114/K114)</f>
        <v/>
      </c>
      <c r="R114" s="5" t="n"/>
      <c r="S114" s="24">
        <f>IF(P114="","",StartCap+SUM(P$2:P114))</f>
        <v/>
      </c>
      <c r="T114" s="24">
        <f>IF(S114="","",MAX(StartCap,MAX(S$2:S114)))</f>
        <v/>
      </c>
      <c r="U114" s="28">
        <f>IF(S114="","",S114/T114-1)</f>
        <v/>
      </c>
      <c r="V114" s="11" t="n"/>
      <c r="W114" s="5" t="n"/>
    </row>
    <row r="115">
      <c r="A115" s="5" t="n"/>
      <c r="B115" s="29" t="n"/>
      <c r="C115" s="5" t="n"/>
      <c r="D115" s="5" t="n"/>
      <c r="E115" s="5" t="n"/>
      <c r="F115" s="30" t="n"/>
      <c r="G115" s="30" t="n"/>
      <c r="H115" s="30" t="n"/>
      <c r="I115" s="31" t="n"/>
      <c r="J115" s="24">
        <f>IF(OR(F115="",I115=""),"",F115*I115)</f>
        <v/>
      </c>
      <c r="K115" s="24">
        <f>IF(OR(F115="",G115="",I115=""),"",(F115-G115)*I115)</f>
        <v/>
      </c>
      <c r="L115" s="11" t="n"/>
      <c r="M115" s="5" t="n"/>
      <c r="N115" s="29" t="n"/>
      <c r="O115" s="30" t="n"/>
      <c r="P115" s="26">
        <f>IF(OR(O115="",F115="",I115=""),"",(O115-F115)*I115)</f>
        <v/>
      </c>
      <c r="Q115" s="27">
        <f>IF(OR(P115="",K115="",K115=0),"",P115/K115)</f>
        <v/>
      </c>
      <c r="R115" s="5" t="n"/>
      <c r="S115" s="24">
        <f>IF(P115="","",StartCap+SUM(P$2:P115))</f>
        <v/>
      </c>
      <c r="T115" s="24">
        <f>IF(S115="","",MAX(StartCap,MAX(S$2:S115)))</f>
        <v/>
      </c>
      <c r="U115" s="28">
        <f>IF(S115="","",S115/T115-1)</f>
        <v/>
      </c>
      <c r="V115" s="11" t="n"/>
      <c r="W115" s="5" t="n"/>
    </row>
    <row r="116">
      <c r="A116" s="5" t="n"/>
      <c r="B116" s="29" t="n"/>
      <c r="C116" s="5" t="n"/>
      <c r="D116" s="5" t="n"/>
      <c r="E116" s="5" t="n"/>
      <c r="F116" s="30" t="n"/>
      <c r="G116" s="30" t="n"/>
      <c r="H116" s="30" t="n"/>
      <c r="I116" s="31" t="n"/>
      <c r="J116" s="24">
        <f>IF(OR(F116="",I116=""),"",F116*I116)</f>
        <v/>
      </c>
      <c r="K116" s="24">
        <f>IF(OR(F116="",G116="",I116=""),"",(F116-G116)*I116)</f>
        <v/>
      </c>
      <c r="L116" s="11" t="n"/>
      <c r="M116" s="5" t="n"/>
      <c r="N116" s="29" t="n"/>
      <c r="O116" s="30" t="n"/>
      <c r="P116" s="26">
        <f>IF(OR(O116="",F116="",I116=""),"",(O116-F116)*I116)</f>
        <v/>
      </c>
      <c r="Q116" s="27">
        <f>IF(OR(P116="",K116="",K116=0),"",P116/K116)</f>
        <v/>
      </c>
      <c r="R116" s="5" t="n"/>
      <c r="S116" s="24">
        <f>IF(P116="","",StartCap+SUM(P$2:P116))</f>
        <v/>
      </c>
      <c r="T116" s="24">
        <f>IF(S116="","",MAX(StartCap,MAX(S$2:S116)))</f>
        <v/>
      </c>
      <c r="U116" s="28">
        <f>IF(S116="","",S116/T116-1)</f>
        <v/>
      </c>
      <c r="V116" s="11" t="n"/>
      <c r="W116" s="5" t="n"/>
    </row>
    <row r="117">
      <c r="A117" s="5" t="n"/>
      <c r="B117" s="29" t="n"/>
      <c r="C117" s="5" t="n"/>
      <c r="D117" s="5" t="n"/>
      <c r="E117" s="5" t="n"/>
      <c r="F117" s="30" t="n"/>
      <c r="G117" s="30" t="n"/>
      <c r="H117" s="30" t="n"/>
      <c r="I117" s="31" t="n"/>
      <c r="J117" s="24">
        <f>IF(OR(F117="",I117=""),"",F117*I117)</f>
        <v/>
      </c>
      <c r="K117" s="24">
        <f>IF(OR(F117="",G117="",I117=""),"",(F117-G117)*I117)</f>
        <v/>
      </c>
      <c r="L117" s="11" t="n"/>
      <c r="M117" s="5" t="n"/>
      <c r="N117" s="29" t="n"/>
      <c r="O117" s="30" t="n"/>
      <c r="P117" s="26">
        <f>IF(OR(O117="",F117="",I117=""),"",(O117-F117)*I117)</f>
        <v/>
      </c>
      <c r="Q117" s="27">
        <f>IF(OR(P117="",K117="",K117=0),"",P117/K117)</f>
        <v/>
      </c>
      <c r="R117" s="5" t="n"/>
      <c r="S117" s="24">
        <f>IF(P117="","",StartCap+SUM(P$2:P117))</f>
        <v/>
      </c>
      <c r="T117" s="24">
        <f>IF(S117="","",MAX(StartCap,MAX(S$2:S117)))</f>
        <v/>
      </c>
      <c r="U117" s="28">
        <f>IF(S117="","",S117/T117-1)</f>
        <v/>
      </c>
      <c r="V117" s="11" t="n"/>
      <c r="W117" s="5" t="n"/>
    </row>
    <row r="118">
      <c r="A118" s="5" t="n"/>
      <c r="B118" s="29" t="n"/>
      <c r="C118" s="5" t="n"/>
      <c r="D118" s="5" t="n"/>
      <c r="E118" s="5" t="n"/>
      <c r="F118" s="30" t="n"/>
      <c r="G118" s="30" t="n"/>
      <c r="H118" s="30" t="n"/>
      <c r="I118" s="31" t="n"/>
      <c r="J118" s="24">
        <f>IF(OR(F118="",I118=""),"",F118*I118)</f>
        <v/>
      </c>
      <c r="K118" s="24">
        <f>IF(OR(F118="",G118="",I118=""),"",(F118-G118)*I118)</f>
        <v/>
      </c>
      <c r="L118" s="11" t="n"/>
      <c r="M118" s="5" t="n"/>
      <c r="N118" s="29" t="n"/>
      <c r="O118" s="30" t="n"/>
      <c r="P118" s="26">
        <f>IF(OR(O118="",F118="",I118=""),"",(O118-F118)*I118)</f>
        <v/>
      </c>
      <c r="Q118" s="27">
        <f>IF(OR(P118="",K118="",K118=0),"",P118/K118)</f>
        <v/>
      </c>
      <c r="R118" s="5" t="n"/>
      <c r="S118" s="24">
        <f>IF(P118="","",StartCap+SUM(P$2:P118))</f>
        <v/>
      </c>
      <c r="T118" s="24">
        <f>IF(S118="","",MAX(StartCap,MAX(S$2:S118)))</f>
        <v/>
      </c>
      <c r="U118" s="28">
        <f>IF(S118="","",S118/T118-1)</f>
        <v/>
      </c>
      <c r="V118" s="11" t="n"/>
      <c r="W118" s="5" t="n"/>
    </row>
    <row r="119">
      <c r="A119" s="5" t="n"/>
      <c r="B119" s="29" t="n"/>
      <c r="C119" s="5" t="n"/>
      <c r="D119" s="5" t="n"/>
      <c r="E119" s="5" t="n"/>
      <c r="F119" s="30" t="n"/>
      <c r="G119" s="30" t="n"/>
      <c r="H119" s="30" t="n"/>
      <c r="I119" s="31" t="n"/>
      <c r="J119" s="24">
        <f>IF(OR(F119="",I119=""),"",F119*I119)</f>
        <v/>
      </c>
      <c r="K119" s="24">
        <f>IF(OR(F119="",G119="",I119=""),"",(F119-G119)*I119)</f>
        <v/>
      </c>
      <c r="L119" s="11" t="n"/>
      <c r="M119" s="5" t="n"/>
      <c r="N119" s="29" t="n"/>
      <c r="O119" s="30" t="n"/>
      <c r="P119" s="26">
        <f>IF(OR(O119="",F119="",I119=""),"",(O119-F119)*I119)</f>
        <v/>
      </c>
      <c r="Q119" s="27">
        <f>IF(OR(P119="",K119="",K119=0),"",P119/K119)</f>
        <v/>
      </c>
      <c r="R119" s="5" t="n"/>
      <c r="S119" s="24">
        <f>IF(P119="","",StartCap+SUM(P$2:P119))</f>
        <v/>
      </c>
      <c r="T119" s="24">
        <f>IF(S119="","",MAX(StartCap,MAX(S$2:S119)))</f>
        <v/>
      </c>
      <c r="U119" s="28">
        <f>IF(S119="","",S119/T119-1)</f>
        <v/>
      </c>
      <c r="V119" s="11" t="n"/>
      <c r="W119" s="5" t="n"/>
    </row>
    <row r="120">
      <c r="A120" s="5" t="n"/>
      <c r="B120" s="29" t="n"/>
      <c r="C120" s="5" t="n"/>
      <c r="D120" s="5" t="n"/>
      <c r="E120" s="5" t="n"/>
      <c r="F120" s="30" t="n"/>
      <c r="G120" s="30" t="n"/>
      <c r="H120" s="30" t="n"/>
      <c r="I120" s="31" t="n"/>
      <c r="J120" s="24">
        <f>IF(OR(F120="",I120=""),"",F120*I120)</f>
        <v/>
      </c>
      <c r="K120" s="24">
        <f>IF(OR(F120="",G120="",I120=""),"",(F120-G120)*I120)</f>
        <v/>
      </c>
      <c r="L120" s="11" t="n"/>
      <c r="M120" s="5" t="n"/>
      <c r="N120" s="29" t="n"/>
      <c r="O120" s="30" t="n"/>
      <c r="P120" s="26">
        <f>IF(OR(O120="",F120="",I120=""),"",(O120-F120)*I120)</f>
        <v/>
      </c>
      <c r="Q120" s="27">
        <f>IF(OR(P120="",K120="",K120=0),"",P120/K120)</f>
        <v/>
      </c>
      <c r="R120" s="5" t="n"/>
      <c r="S120" s="24">
        <f>IF(P120="","",StartCap+SUM(P$2:P120))</f>
        <v/>
      </c>
      <c r="T120" s="24">
        <f>IF(S120="","",MAX(StartCap,MAX(S$2:S120)))</f>
        <v/>
      </c>
      <c r="U120" s="28">
        <f>IF(S120="","",S120/T120-1)</f>
        <v/>
      </c>
      <c r="V120" s="11" t="n"/>
      <c r="W120" s="5" t="n"/>
    </row>
    <row r="121">
      <c r="A121" s="5" t="n"/>
      <c r="B121" s="29" t="n"/>
      <c r="C121" s="5" t="n"/>
      <c r="D121" s="5" t="n"/>
      <c r="E121" s="5" t="n"/>
      <c r="F121" s="30" t="n"/>
      <c r="G121" s="30" t="n"/>
      <c r="H121" s="30" t="n"/>
      <c r="I121" s="31" t="n"/>
      <c r="J121" s="24">
        <f>IF(OR(F121="",I121=""),"",F121*I121)</f>
        <v/>
      </c>
      <c r="K121" s="24">
        <f>IF(OR(F121="",G121="",I121=""),"",(F121-G121)*I121)</f>
        <v/>
      </c>
      <c r="L121" s="11" t="n"/>
      <c r="M121" s="5" t="n"/>
      <c r="N121" s="29" t="n"/>
      <c r="O121" s="30" t="n"/>
      <c r="P121" s="26">
        <f>IF(OR(O121="",F121="",I121=""),"",(O121-F121)*I121)</f>
        <v/>
      </c>
      <c r="Q121" s="27">
        <f>IF(OR(P121="",K121="",K121=0),"",P121/K121)</f>
        <v/>
      </c>
      <c r="R121" s="5" t="n"/>
      <c r="S121" s="24">
        <f>IF(P121="","",StartCap+SUM(P$2:P121))</f>
        <v/>
      </c>
      <c r="T121" s="24">
        <f>IF(S121="","",MAX(StartCap,MAX(S$2:S121)))</f>
        <v/>
      </c>
      <c r="U121" s="28">
        <f>IF(S121="","",S121/T121-1)</f>
        <v/>
      </c>
      <c r="V121" s="11" t="n"/>
      <c r="W121" s="5" t="n"/>
    </row>
    <row r="122">
      <c r="A122" s="5" t="n"/>
      <c r="B122" s="29" t="n"/>
      <c r="C122" s="5" t="n"/>
      <c r="D122" s="5" t="n"/>
      <c r="E122" s="5" t="n"/>
      <c r="F122" s="30" t="n"/>
      <c r="G122" s="30" t="n"/>
      <c r="H122" s="30" t="n"/>
      <c r="I122" s="31" t="n"/>
      <c r="J122" s="24">
        <f>IF(OR(F122="",I122=""),"",F122*I122)</f>
        <v/>
      </c>
      <c r="K122" s="24">
        <f>IF(OR(F122="",G122="",I122=""),"",(F122-G122)*I122)</f>
        <v/>
      </c>
      <c r="L122" s="11" t="n"/>
      <c r="M122" s="5" t="n"/>
      <c r="N122" s="29" t="n"/>
      <c r="O122" s="30" t="n"/>
      <c r="P122" s="26">
        <f>IF(OR(O122="",F122="",I122=""),"",(O122-F122)*I122)</f>
        <v/>
      </c>
      <c r="Q122" s="27">
        <f>IF(OR(P122="",K122="",K122=0),"",P122/K122)</f>
        <v/>
      </c>
      <c r="R122" s="5" t="n"/>
      <c r="S122" s="24">
        <f>IF(P122="","",StartCap+SUM(P$2:P122))</f>
        <v/>
      </c>
      <c r="T122" s="24">
        <f>IF(S122="","",MAX(StartCap,MAX(S$2:S122)))</f>
        <v/>
      </c>
      <c r="U122" s="28">
        <f>IF(S122="","",S122/T122-1)</f>
        <v/>
      </c>
      <c r="V122" s="11" t="n"/>
      <c r="W122" s="5" t="n"/>
    </row>
    <row r="123">
      <c r="A123" s="5" t="n"/>
      <c r="B123" s="29" t="n"/>
      <c r="C123" s="5" t="n"/>
      <c r="D123" s="5" t="n"/>
      <c r="E123" s="5" t="n"/>
      <c r="F123" s="30" t="n"/>
      <c r="G123" s="30" t="n"/>
      <c r="H123" s="30" t="n"/>
      <c r="I123" s="31" t="n"/>
      <c r="J123" s="24">
        <f>IF(OR(F123="",I123=""),"",F123*I123)</f>
        <v/>
      </c>
      <c r="K123" s="24">
        <f>IF(OR(F123="",G123="",I123=""),"",(F123-G123)*I123)</f>
        <v/>
      </c>
      <c r="L123" s="11" t="n"/>
      <c r="M123" s="5" t="n"/>
      <c r="N123" s="29" t="n"/>
      <c r="O123" s="30" t="n"/>
      <c r="P123" s="26">
        <f>IF(OR(O123="",F123="",I123=""),"",(O123-F123)*I123)</f>
        <v/>
      </c>
      <c r="Q123" s="27">
        <f>IF(OR(P123="",K123="",K123=0),"",P123/K123)</f>
        <v/>
      </c>
      <c r="R123" s="5" t="n"/>
      <c r="S123" s="24">
        <f>IF(P123="","",StartCap+SUM(P$2:P123))</f>
        <v/>
      </c>
      <c r="T123" s="24">
        <f>IF(S123="","",MAX(StartCap,MAX(S$2:S123)))</f>
        <v/>
      </c>
      <c r="U123" s="28">
        <f>IF(S123="","",S123/T123-1)</f>
        <v/>
      </c>
      <c r="V123" s="11" t="n"/>
      <c r="W123" s="5" t="n"/>
    </row>
    <row r="124">
      <c r="A124" s="5" t="n"/>
      <c r="B124" s="29" t="n"/>
      <c r="C124" s="5" t="n"/>
      <c r="D124" s="5" t="n"/>
      <c r="E124" s="5" t="n"/>
      <c r="F124" s="30" t="n"/>
      <c r="G124" s="30" t="n"/>
      <c r="H124" s="30" t="n"/>
      <c r="I124" s="31" t="n"/>
      <c r="J124" s="24">
        <f>IF(OR(F124="",I124=""),"",F124*I124)</f>
        <v/>
      </c>
      <c r="K124" s="24">
        <f>IF(OR(F124="",G124="",I124=""),"",(F124-G124)*I124)</f>
        <v/>
      </c>
      <c r="L124" s="11" t="n"/>
      <c r="M124" s="5" t="n"/>
      <c r="N124" s="29" t="n"/>
      <c r="O124" s="30" t="n"/>
      <c r="P124" s="26">
        <f>IF(OR(O124="",F124="",I124=""),"",(O124-F124)*I124)</f>
        <v/>
      </c>
      <c r="Q124" s="27">
        <f>IF(OR(P124="",K124="",K124=0),"",P124/K124)</f>
        <v/>
      </c>
      <c r="R124" s="5" t="n"/>
      <c r="S124" s="24">
        <f>IF(P124="","",StartCap+SUM(P$2:P124))</f>
        <v/>
      </c>
      <c r="T124" s="24">
        <f>IF(S124="","",MAX(StartCap,MAX(S$2:S124)))</f>
        <v/>
      </c>
      <c r="U124" s="28">
        <f>IF(S124="","",S124/T124-1)</f>
        <v/>
      </c>
      <c r="V124" s="11" t="n"/>
      <c r="W124" s="5" t="n"/>
    </row>
    <row r="125">
      <c r="A125" s="5" t="n"/>
      <c r="B125" s="29" t="n"/>
      <c r="C125" s="5" t="n"/>
      <c r="D125" s="5" t="n"/>
      <c r="E125" s="5" t="n"/>
      <c r="F125" s="30" t="n"/>
      <c r="G125" s="30" t="n"/>
      <c r="H125" s="30" t="n"/>
      <c r="I125" s="31" t="n"/>
      <c r="J125" s="24">
        <f>IF(OR(F125="",I125=""),"",F125*I125)</f>
        <v/>
      </c>
      <c r="K125" s="24">
        <f>IF(OR(F125="",G125="",I125=""),"",(F125-G125)*I125)</f>
        <v/>
      </c>
      <c r="L125" s="11" t="n"/>
      <c r="M125" s="5" t="n"/>
      <c r="N125" s="29" t="n"/>
      <c r="O125" s="30" t="n"/>
      <c r="P125" s="26">
        <f>IF(OR(O125="",F125="",I125=""),"",(O125-F125)*I125)</f>
        <v/>
      </c>
      <c r="Q125" s="27">
        <f>IF(OR(P125="",K125="",K125=0),"",P125/K125)</f>
        <v/>
      </c>
      <c r="R125" s="5" t="n"/>
      <c r="S125" s="24">
        <f>IF(P125="","",StartCap+SUM(P$2:P125))</f>
        <v/>
      </c>
      <c r="T125" s="24">
        <f>IF(S125="","",MAX(StartCap,MAX(S$2:S125)))</f>
        <v/>
      </c>
      <c r="U125" s="28">
        <f>IF(S125="","",S125/T125-1)</f>
        <v/>
      </c>
      <c r="V125" s="11" t="n"/>
      <c r="W125" s="5" t="n"/>
    </row>
    <row r="126">
      <c r="A126" s="5" t="n"/>
      <c r="B126" s="29" t="n"/>
      <c r="C126" s="5" t="n"/>
      <c r="D126" s="5" t="n"/>
      <c r="E126" s="5" t="n"/>
      <c r="F126" s="30" t="n"/>
      <c r="G126" s="30" t="n"/>
      <c r="H126" s="30" t="n"/>
      <c r="I126" s="31" t="n"/>
      <c r="J126" s="24">
        <f>IF(OR(F126="",I126=""),"",F126*I126)</f>
        <v/>
      </c>
      <c r="K126" s="24">
        <f>IF(OR(F126="",G126="",I126=""),"",(F126-G126)*I126)</f>
        <v/>
      </c>
      <c r="L126" s="11" t="n"/>
      <c r="M126" s="5" t="n"/>
      <c r="N126" s="29" t="n"/>
      <c r="O126" s="30" t="n"/>
      <c r="P126" s="26">
        <f>IF(OR(O126="",F126="",I126=""),"",(O126-F126)*I126)</f>
        <v/>
      </c>
      <c r="Q126" s="27">
        <f>IF(OR(P126="",K126="",K126=0),"",P126/K126)</f>
        <v/>
      </c>
      <c r="R126" s="5" t="n"/>
      <c r="S126" s="24">
        <f>IF(P126="","",StartCap+SUM(P$2:P126))</f>
        <v/>
      </c>
      <c r="T126" s="24">
        <f>IF(S126="","",MAX(StartCap,MAX(S$2:S126)))</f>
        <v/>
      </c>
      <c r="U126" s="28">
        <f>IF(S126="","",S126/T126-1)</f>
        <v/>
      </c>
      <c r="V126" s="11" t="n"/>
      <c r="W126" s="5" t="n"/>
    </row>
    <row r="127">
      <c r="A127" s="5" t="n"/>
      <c r="B127" s="29" t="n"/>
      <c r="C127" s="5" t="n"/>
      <c r="D127" s="5" t="n"/>
      <c r="E127" s="5" t="n"/>
      <c r="F127" s="30" t="n"/>
      <c r="G127" s="30" t="n"/>
      <c r="H127" s="30" t="n"/>
      <c r="I127" s="31" t="n"/>
      <c r="J127" s="24">
        <f>IF(OR(F127="",I127=""),"",F127*I127)</f>
        <v/>
      </c>
      <c r="K127" s="24">
        <f>IF(OR(F127="",G127="",I127=""),"",(F127-G127)*I127)</f>
        <v/>
      </c>
      <c r="L127" s="11" t="n"/>
      <c r="M127" s="5" t="n"/>
      <c r="N127" s="29" t="n"/>
      <c r="O127" s="30" t="n"/>
      <c r="P127" s="26">
        <f>IF(OR(O127="",F127="",I127=""),"",(O127-F127)*I127)</f>
        <v/>
      </c>
      <c r="Q127" s="27">
        <f>IF(OR(P127="",K127="",K127=0),"",P127/K127)</f>
        <v/>
      </c>
      <c r="R127" s="5" t="n"/>
      <c r="S127" s="24">
        <f>IF(P127="","",StartCap+SUM(P$2:P127))</f>
        <v/>
      </c>
      <c r="T127" s="24">
        <f>IF(S127="","",MAX(StartCap,MAX(S$2:S127)))</f>
        <v/>
      </c>
      <c r="U127" s="28">
        <f>IF(S127="","",S127/T127-1)</f>
        <v/>
      </c>
      <c r="V127" s="11" t="n"/>
      <c r="W127" s="5" t="n"/>
    </row>
    <row r="128">
      <c r="A128" s="5" t="n"/>
      <c r="B128" s="29" t="n"/>
      <c r="C128" s="5" t="n"/>
      <c r="D128" s="5" t="n"/>
      <c r="E128" s="5" t="n"/>
      <c r="F128" s="30" t="n"/>
      <c r="G128" s="30" t="n"/>
      <c r="H128" s="30" t="n"/>
      <c r="I128" s="31" t="n"/>
      <c r="J128" s="24">
        <f>IF(OR(F128="",I128=""),"",F128*I128)</f>
        <v/>
      </c>
      <c r="K128" s="24">
        <f>IF(OR(F128="",G128="",I128=""),"",(F128-G128)*I128)</f>
        <v/>
      </c>
      <c r="L128" s="11" t="n"/>
      <c r="M128" s="5" t="n"/>
      <c r="N128" s="29" t="n"/>
      <c r="O128" s="30" t="n"/>
      <c r="P128" s="26">
        <f>IF(OR(O128="",F128="",I128=""),"",(O128-F128)*I128)</f>
        <v/>
      </c>
      <c r="Q128" s="27">
        <f>IF(OR(P128="",K128="",K128=0),"",P128/K128)</f>
        <v/>
      </c>
      <c r="R128" s="5" t="n"/>
      <c r="S128" s="24">
        <f>IF(P128="","",StartCap+SUM(P$2:P128))</f>
        <v/>
      </c>
      <c r="T128" s="24">
        <f>IF(S128="","",MAX(StartCap,MAX(S$2:S128)))</f>
        <v/>
      </c>
      <c r="U128" s="28">
        <f>IF(S128="","",S128/T128-1)</f>
        <v/>
      </c>
      <c r="V128" s="11" t="n"/>
      <c r="W128" s="5" t="n"/>
    </row>
    <row r="129">
      <c r="A129" s="5" t="n"/>
      <c r="B129" s="29" t="n"/>
      <c r="C129" s="5" t="n"/>
      <c r="D129" s="5" t="n"/>
      <c r="E129" s="5" t="n"/>
      <c r="F129" s="30" t="n"/>
      <c r="G129" s="30" t="n"/>
      <c r="H129" s="30" t="n"/>
      <c r="I129" s="31" t="n"/>
      <c r="J129" s="24">
        <f>IF(OR(F129="",I129=""),"",F129*I129)</f>
        <v/>
      </c>
      <c r="K129" s="24">
        <f>IF(OR(F129="",G129="",I129=""),"",(F129-G129)*I129)</f>
        <v/>
      </c>
      <c r="L129" s="11" t="n"/>
      <c r="M129" s="5" t="n"/>
      <c r="N129" s="29" t="n"/>
      <c r="O129" s="30" t="n"/>
      <c r="P129" s="26">
        <f>IF(OR(O129="",F129="",I129=""),"",(O129-F129)*I129)</f>
        <v/>
      </c>
      <c r="Q129" s="27">
        <f>IF(OR(P129="",K129="",K129=0),"",P129/K129)</f>
        <v/>
      </c>
      <c r="R129" s="5" t="n"/>
      <c r="S129" s="24">
        <f>IF(P129="","",StartCap+SUM(P$2:P129))</f>
        <v/>
      </c>
      <c r="T129" s="24">
        <f>IF(S129="","",MAX(StartCap,MAX(S$2:S129)))</f>
        <v/>
      </c>
      <c r="U129" s="28">
        <f>IF(S129="","",S129/T129-1)</f>
        <v/>
      </c>
      <c r="V129" s="11" t="n"/>
      <c r="W129" s="5" t="n"/>
    </row>
    <row r="130">
      <c r="A130" s="5" t="n"/>
      <c r="B130" s="29" t="n"/>
      <c r="C130" s="5" t="n"/>
      <c r="D130" s="5" t="n"/>
      <c r="E130" s="5" t="n"/>
      <c r="F130" s="30" t="n"/>
      <c r="G130" s="30" t="n"/>
      <c r="H130" s="30" t="n"/>
      <c r="I130" s="31" t="n"/>
      <c r="J130" s="24">
        <f>IF(OR(F130="",I130=""),"",F130*I130)</f>
        <v/>
      </c>
      <c r="K130" s="24">
        <f>IF(OR(F130="",G130="",I130=""),"",(F130-G130)*I130)</f>
        <v/>
      </c>
      <c r="L130" s="11" t="n"/>
      <c r="M130" s="5" t="n"/>
      <c r="N130" s="29" t="n"/>
      <c r="O130" s="30" t="n"/>
      <c r="P130" s="26">
        <f>IF(OR(O130="",F130="",I130=""),"",(O130-F130)*I130)</f>
        <v/>
      </c>
      <c r="Q130" s="27">
        <f>IF(OR(P130="",K130="",K130=0),"",P130/K130)</f>
        <v/>
      </c>
      <c r="R130" s="5" t="n"/>
      <c r="S130" s="24">
        <f>IF(P130="","",StartCap+SUM(P$2:P130))</f>
        <v/>
      </c>
      <c r="T130" s="24">
        <f>IF(S130="","",MAX(StartCap,MAX(S$2:S130)))</f>
        <v/>
      </c>
      <c r="U130" s="28">
        <f>IF(S130="","",S130/T130-1)</f>
        <v/>
      </c>
      <c r="V130" s="11" t="n"/>
      <c r="W130" s="5" t="n"/>
    </row>
    <row r="131">
      <c r="A131" s="5" t="n"/>
      <c r="B131" s="29" t="n"/>
      <c r="C131" s="5" t="n"/>
      <c r="D131" s="5" t="n"/>
      <c r="E131" s="5" t="n"/>
      <c r="F131" s="30" t="n"/>
      <c r="G131" s="30" t="n"/>
      <c r="H131" s="30" t="n"/>
      <c r="I131" s="31" t="n"/>
      <c r="J131" s="24">
        <f>IF(OR(F131="",I131=""),"",F131*I131)</f>
        <v/>
      </c>
      <c r="K131" s="24">
        <f>IF(OR(F131="",G131="",I131=""),"",(F131-G131)*I131)</f>
        <v/>
      </c>
      <c r="L131" s="11" t="n"/>
      <c r="M131" s="5" t="n"/>
      <c r="N131" s="29" t="n"/>
      <c r="O131" s="30" t="n"/>
      <c r="P131" s="26">
        <f>IF(OR(O131="",F131="",I131=""),"",(O131-F131)*I131)</f>
        <v/>
      </c>
      <c r="Q131" s="27">
        <f>IF(OR(P131="",K131="",K131=0),"",P131/K131)</f>
        <v/>
      </c>
      <c r="R131" s="5" t="n"/>
      <c r="S131" s="24">
        <f>IF(P131="","",StartCap+SUM(P$2:P131))</f>
        <v/>
      </c>
      <c r="T131" s="24">
        <f>IF(S131="","",MAX(StartCap,MAX(S$2:S131)))</f>
        <v/>
      </c>
      <c r="U131" s="28">
        <f>IF(S131="","",S131/T131-1)</f>
        <v/>
      </c>
      <c r="V131" s="11" t="n"/>
      <c r="W131" s="5" t="n"/>
    </row>
    <row r="132">
      <c r="A132" s="5" t="n"/>
      <c r="B132" s="29" t="n"/>
      <c r="C132" s="5" t="n"/>
      <c r="D132" s="5" t="n"/>
      <c r="E132" s="5" t="n"/>
      <c r="F132" s="30" t="n"/>
      <c r="G132" s="30" t="n"/>
      <c r="H132" s="30" t="n"/>
      <c r="I132" s="31" t="n"/>
      <c r="J132" s="24">
        <f>IF(OR(F132="",I132=""),"",F132*I132)</f>
        <v/>
      </c>
      <c r="K132" s="24">
        <f>IF(OR(F132="",G132="",I132=""),"",(F132-G132)*I132)</f>
        <v/>
      </c>
      <c r="L132" s="11" t="n"/>
      <c r="M132" s="5" t="n"/>
      <c r="N132" s="29" t="n"/>
      <c r="O132" s="30" t="n"/>
      <c r="P132" s="26">
        <f>IF(OR(O132="",F132="",I132=""),"",(O132-F132)*I132)</f>
        <v/>
      </c>
      <c r="Q132" s="27">
        <f>IF(OR(P132="",K132="",K132=0),"",P132/K132)</f>
        <v/>
      </c>
      <c r="R132" s="5" t="n"/>
      <c r="S132" s="24">
        <f>IF(P132="","",StartCap+SUM(P$2:P132))</f>
        <v/>
      </c>
      <c r="T132" s="24">
        <f>IF(S132="","",MAX(StartCap,MAX(S$2:S132)))</f>
        <v/>
      </c>
      <c r="U132" s="28">
        <f>IF(S132="","",S132/T132-1)</f>
        <v/>
      </c>
      <c r="V132" s="11" t="n"/>
      <c r="W132" s="5" t="n"/>
    </row>
    <row r="133">
      <c r="A133" s="5" t="n"/>
      <c r="B133" s="29" t="n"/>
      <c r="C133" s="5" t="n"/>
      <c r="D133" s="5" t="n"/>
      <c r="E133" s="5" t="n"/>
      <c r="F133" s="30" t="n"/>
      <c r="G133" s="30" t="n"/>
      <c r="H133" s="30" t="n"/>
      <c r="I133" s="31" t="n"/>
      <c r="J133" s="24">
        <f>IF(OR(F133="",I133=""),"",F133*I133)</f>
        <v/>
      </c>
      <c r="K133" s="24">
        <f>IF(OR(F133="",G133="",I133=""),"",(F133-G133)*I133)</f>
        <v/>
      </c>
      <c r="L133" s="11" t="n"/>
      <c r="M133" s="5" t="n"/>
      <c r="N133" s="29" t="n"/>
      <c r="O133" s="30" t="n"/>
      <c r="P133" s="26">
        <f>IF(OR(O133="",F133="",I133=""),"",(O133-F133)*I133)</f>
        <v/>
      </c>
      <c r="Q133" s="27">
        <f>IF(OR(P133="",K133="",K133=0),"",P133/K133)</f>
        <v/>
      </c>
      <c r="R133" s="5" t="n"/>
      <c r="S133" s="24">
        <f>IF(P133="","",StartCap+SUM(P$2:P133))</f>
        <v/>
      </c>
      <c r="T133" s="24">
        <f>IF(S133="","",MAX(StartCap,MAX(S$2:S133)))</f>
        <v/>
      </c>
      <c r="U133" s="28">
        <f>IF(S133="","",S133/T133-1)</f>
        <v/>
      </c>
      <c r="V133" s="11" t="n"/>
      <c r="W133" s="5" t="n"/>
    </row>
    <row r="134">
      <c r="A134" s="5" t="n"/>
      <c r="B134" s="29" t="n"/>
      <c r="C134" s="5" t="n"/>
      <c r="D134" s="5" t="n"/>
      <c r="E134" s="5" t="n"/>
      <c r="F134" s="30" t="n"/>
      <c r="G134" s="30" t="n"/>
      <c r="H134" s="30" t="n"/>
      <c r="I134" s="31" t="n"/>
      <c r="J134" s="24">
        <f>IF(OR(F134="",I134=""),"",F134*I134)</f>
        <v/>
      </c>
      <c r="K134" s="24">
        <f>IF(OR(F134="",G134="",I134=""),"",(F134-G134)*I134)</f>
        <v/>
      </c>
      <c r="L134" s="11" t="n"/>
      <c r="M134" s="5" t="n"/>
      <c r="N134" s="29" t="n"/>
      <c r="O134" s="30" t="n"/>
      <c r="P134" s="26">
        <f>IF(OR(O134="",F134="",I134=""),"",(O134-F134)*I134)</f>
        <v/>
      </c>
      <c r="Q134" s="27">
        <f>IF(OR(P134="",K134="",K134=0),"",P134/K134)</f>
        <v/>
      </c>
      <c r="R134" s="5" t="n"/>
      <c r="S134" s="24">
        <f>IF(P134="","",StartCap+SUM(P$2:P134))</f>
        <v/>
      </c>
      <c r="T134" s="24">
        <f>IF(S134="","",MAX(StartCap,MAX(S$2:S134)))</f>
        <v/>
      </c>
      <c r="U134" s="28">
        <f>IF(S134="","",S134/T134-1)</f>
        <v/>
      </c>
      <c r="V134" s="11" t="n"/>
      <c r="W134" s="5" t="n"/>
    </row>
    <row r="135">
      <c r="A135" s="5" t="n"/>
      <c r="B135" s="29" t="n"/>
      <c r="C135" s="5" t="n"/>
      <c r="D135" s="5" t="n"/>
      <c r="E135" s="5" t="n"/>
      <c r="F135" s="30" t="n"/>
      <c r="G135" s="30" t="n"/>
      <c r="H135" s="30" t="n"/>
      <c r="I135" s="31" t="n"/>
      <c r="J135" s="24">
        <f>IF(OR(F135="",I135=""),"",F135*I135)</f>
        <v/>
      </c>
      <c r="K135" s="24">
        <f>IF(OR(F135="",G135="",I135=""),"",(F135-G135)*I135)</f>
        <v/>
      </c>
      <c r="L135" s="11" t="n"/>
      <c r="M135" s="5" t="n"/>
      <c r="N135" s="29" t="n"/>
      <c r="O135" s="30" t="n"/>
      <c r="P135" s="26">
        <f>IF(OR(O135="",F135="",I135=""),"",(O135-F135)*I135)</f>
        <v/>
      </c>
      <c r="Q135" s="27">
        <f>IF(OR(P135="",K135="",K135=0),"",P135/K135)</f>
        <v/>
      </c>
      <c r="R135" s="5" t="n"/>
      <c r="S135" s="24">
        <f>IF(P135="","",StartCap+SUM(P$2:P135))</f>
        <v/>
      </c>
      <c r="T135" s="24">
        <f>IF(S135="","",MAX(StartCap,MAX(S$2:S135)))</f>
        <v/>
      </c>
      <c r="U135" s="28">
        <f>IF(S135="","",S135/T135-1)</f>
        <v/>
      </c>
      <c r="V135" s="11" t="n"/>
      <c r="W135" s="5" t="n"/>
    </row>
    <row r="136">
      <c r="A136" s="5" t="n"/>
      <c r="B136" s="29" t="n"/>
      <c r="C136" s="5" t="n"/>
      <c r="D136" s="5" t="n"/>
      <c r="E136" s="5" t="n"/>
      <c r="F136" s="30" t="n"/>
      <c r="G136" s="30" t="n"/>
      <c r="H136" s="30" t="n"/>
      <c r="I136" s="31" t="n"/>
      <c r="J136" s="24">
        <f>IF(OR(F136="",I136=""),"",F136*I136)</f>
        <v/>
      </c>
      <c r="K136" s="24">
        <f>IF(OR(F136="",G136="",I136=""),"",(F136-G136)*I136)</f>
        <v/>
      </c>
      <c r="L136" s="11" t="n"/>
      <c r="M136" s="5" t="n"/>
      <c r="N136" s="29" t="n"/>
      <c r="O136" s="30" t="n"/>
      <c r="P136" s="26">
        <f>IF(OR(O136="",F136="",I136=""),"",(O136-F136)*I136)</f>
        <v/>
      </c>
      <c r="Q136" s="27">
        <f>IF(OR(P136="",K136="",K136=0),"",P136/K136)</f>
        <v/>
      </c>
      <c r="R136" s="5" t="n"/>
      <c r="S136" s="24">
        <f>IF(P136="","",StartCap+SUM(P$2:P136))</f>
        <v/>
      </c>
      <c r="T136" s="24">
        <f>IF(S136="","",MAX(StartCap,MAX(S$2:S136)))</f>
        <v/>
      </c>
      <c r="U136" s="28">
        <f>IF(S136="","",S136/T136-1)</f>
        <v/>
      </c>
      <c r="V136" s="11" t="n"/>
      <c r="W136" s="5" t="n"/>
    </row>
    <row r="137">
      <c r="A137" s="5" t="n"/>
      <c r="B137" s="29" t="n"/>
      <c r="C137" s="5" t="n"/>
      <c r="D137" s="5" t="n"/>
      <c r="E137" s="5" t="n"/>
      <c r="F137" s="30" t="n"/>
      <c r="G137" s="30" t="n"/>
      <c r="H137" s="30" t="n"/>
      <c r="I137" s="31" t="n"/>
      <c r="J137" s="24">
        <f>IF(OR(F137="",I137=""),"",F137*I137)</f>
        <v/>
      </c>
      <c r="K137" s="24">
        <f>IF(OR(F137="",G137="",I137=""),"",(F137-G137)*I137)</f>
        <v/>
      </c>
      <c r="L137" s="11" t="n"/>
      <c r="M137" s="5" t="n"/>
      <c r="N137" s="29" t="n"/>
      <c r="O137" s="30" t="n"/>
      <c r="P137" s="26">
        <f>IF(OR(O137="",F137="",I137=""),"",(O137-F137)*I137)</f>
        <v/>
      </c>
      <c r="Q137" s="27">
        <f>IF(OR(P137="",K137="",K137=0),"",P137/K137)</f>
        <v/>
      </c>
      <c r="R137" s="5" t="n"/>
      <c r="S137" s="24">
        <f>IF(P137="","",StartCap+SUM(P$2:P137))</f>
        <v/>
      </c>
      <c r="T137" s="24">
        <f>IF(S137="","",MAX(StartCap,MAX(S$2:S137)))</f>
        <v/>
      </c>
      <c r="U137" s="28">
        <f>IF(S137="","",S137/T137-1)</f>
        <v/>
      </c>
      <c r="V137" s="11" t="n"/>
      <c r="W137" s="5" t="n"/>
    </row>
    <row r="138">
      <c r="A138" s="5" t="n"/>
      <c r="B138" s="29" t="n"/>
      <c r="C138" s="5" t="n"/>
      <c r="D138" s="5" t="n"/>
      <c r="E138" s="5" t="n"/>
      <c r="F138" s="30" t="n"/>
      <c r="G138" s="30" t="n"/>
      <c r="H138" s="30" t="n"/>
      <c r="I138" s="31" t="n"/>
      <c r="J138" s="24">
        <f>IF(OR(F138="",I138=""),"",F138*I138)</f>
        <v/>
      </c>
      <c r="K138" s="24">
        <f>IF(OR(F138="",G138="",I138=""),"",(F138-G138)*I138)</f>
        <v/>
      </c>
      <c r="L138" s="11" t="n"/>
      <c r="M138" s="5" t="n"/>
      <c r="N138" s="29" t="n"/>
      <c r="O138" s="30" t="n"/>
      <c r="P138" s="26">
        <f>IF(OR(O138="",F138="",I138=""),"",(O138-F138)*I138)</f>
        <v/>
      </c>
      <c r="Q138" s="27">
        <f>IF(OR(P138="",K138="",K138=0),"",P138/K138)</f>
        <v/>
      </c>
      <c r="R138" s="5" t="n"/>
      <c r="S138" s="24">
        <f>IF(P138="","",StartCap+SUM(P$2:P138))</f>
        <v/>
      </c>
      <c r="T138" s="24">
        <f>IF(S138="","",MAX(StartCap,MAX(S$2:S138)))</f>
        <v/>
      </c>
      <c r="U138" s="28">
        <f>IF(S138="","",S138/T138-1)</f>
        <v/>
      </c>
      <c r="V138" s="11" t="n"/>
      <c r="W138" s="5" t="n"/>
    </row>
    <row r="139">
      <c r="A139" s="5" t="n"/>
      <c r="B139" s="29" t="n"/>
      <c r="C139" s="5" t="n"/>
      <c r="D139" s="5" t="n"/>
      <c r="E139" s="5" t="n"/>
      <c r="F139" s="30" t="n"/>
      <c r="G139" s="30" t="n"/>
      <c r="H139" s="30" t="n"/>
      <c r="I139" s="31" t="n"/>
      <c r="J139" s="24">
        <f>IF(OR(F139="",I139=""),"",F139*I139)</f>
        <v/>
      </c>
      <c r="K139" s="24">
        <f>IF(OR(F139="",G139="",I139=""),"",(F139-G139)*I139)</f>
        <v/>
      </c>
      <c r="L139" s="11" t="n"/>
      <c r="M139" s="5" t="n"/>
      <c r="N139" s="29" t="n"/>
      <c r="O139" s="30" t="n"/>
      <c r="P139" s="26">
        <f>IF(OR(O139="",F139="",I139=""),"",(O139-F139)*I139)</f>
        <v/>
      </c>
      <c r="Q139" s="27">
        <f>IF(OR(P139="",K139="",K139=0),"",P139/K139)</f>
        <v/>
      </c>
      <c r="R139" s="5" t="n"/>
      <c r="S139" s="24">
        <f>IF(P139="","",StartCap+SUM(P$2:P139))</f>
        <v/>
      </c>
      <c r="T139" s="24">
        <f>IF(S139="","",MAX(StartCap,MAX(S$2:S139)))</f>
        <v/>
      </c>
      <c r="U139" s="28">
        <f>IF(S139="","",S139/T139-1)</f>
        <v/>
      </c>
      <c r="V139" s="11" t="n"/>
      <c r="W139" s="5" t="n"/>
    </row>
    <row r="140">
      <c r="A140" s="5" t="n"/>
      <c r="B140" s="29" t="n"/>
      <c r="C140" s="5" t="n"/>
      <c r="D140" s="5" t="n"/>
      <c r="E140" s="5" t="n"/>
      <c r="F140" s="30" t="n"/>
      <c r="G140" s="30" t="n"/>
      <c r="H140" s="30" t="n"/>
      <c r="I140" s="31" t="n"/>
      <c r="J140" s="24">
        <f>IF(OR(F140="",I140=""),"",F140*I140)</f>
        <v/>
      </c>
      <c r="K140" s="24">
        <f>IF(OR(F140="",G140="",I140=""),"",(F140-G140)*I140)</f>
        <v/>
      </c>
      <c r="L140" s="11" t="n"/>
      <c r="M140" s="5" t="n"/>
      <c r="N140" s="29" t="n"/>
      <c r="O140" s="30" t="n"/>
      <c r="P140" s="26">
        <f>IF(OR(O140="",F140="",I140=""),"",(O140-F140)*I140)</f>
        <v/>
      </c>
      <c r="Q140" s="27">
        <f>IF(OR(P140="",K140="",K140=0),"",P140/K140)</f>
        <v/>
      </c>
      <c r="R140" s="5" t="n"/>
      <c r="S140" s="24">
        <f>IF(P140="","",StartCap+SUM(P$2:P140))</f>
        <v/>
      </c>
      <c r="T140" s="24">
        <f>IF(S140="","",MAX(StartCap,MAX(S$2:S140)))</f>
        <v/>
      </c>
      <c r="U140" s="28">
        <f>IF(S140="","",S140/T140-1)</f>
        <v/>
      </c>
      <c r="V140" s="11" t="n"/>
      <c r="W140" s="5" t="n"/>
    </row>
    <row r="141">
      <c r="A141" s="5" t="n"/>
      <c r="B141" s="29" t="n"/>
      <c r="C141" s="5" t="n"/>
      <c r="D141" s="5" t="n"/>
      <c r="E141" s="5" t="n"/>
      <c r="F141" s="30" t="n"/>
      <c r="G141" s="30" t="n"/>
      <c r="H141" s="30" t="n"/>
      <c r="I141" s="31" t="n"/>
      <c r="J141" s="24">
        <f>IF(OR(F141="",I141=""),"",F141*I141)</f>
        <v/>
      </c>
      <c r="K141" s="24">
        <f>IF(OR(F141="",G141="",I141=""),"",(F141-G141)*I141)</f>
        <v/>
      </c>
      <c r="L141" s="11" t="n"/>
      <c r="M141" s="5" t="n"/>
      <c r="N141" s="29" t="n"/>
      <c r="O141" s="30" t="n"/>
      <c r="P141" s="26">
        <f>IF(OR(O141="",F141="",I141=""),"",(O141-F141)*I141)</f>
        <v/>
      </c>
      <c r="Q141" s="27">
        <f>IF(OR(P141="",K141="",K141=0),"",P141/K141)</f>
        <v/>
      </c>
      <c r="R141" s="5" t="n"/>
      <c r="S141" s="24">
        <f>IF(P141="","",StartCap+SUM(P$2:P141))</f>
        <v/>
      </c>
      <c r="T141" s="24">
        <f>IF(S141="","",MAX(StartCap,MAX(S$2:S141)))</f>
        <v/>
      </c>
      <c r="U141" s="28">
        <f>IF(S141="","",S141/T141-1)</f>
        <v/>
      </c>
      <c r="V141" s="11" t="n"/>
      <c r="W141" s="5" t="n"/>
    </row>
    <row r="142">
      <c r="A142" s="5" t="n"/>
      <c r="B142" s="29" t="n"/>
      <c r="C142" s="5" t="n"/>
      <c r="D142" s="5" t="n"/>
      <c r="E142" s="5" t="n"/>
      <c r="F142" s="30" t="n"/>
      <c r="G142" s="30" t="n"/>
      <c r="H142" s="30" t="n"/>
      <c r="I142" s="31" t="n"/>
      <c r="J142" s="24">
        <f>IF(OR(F142="",I142=""),"",F142*I142)</f>
        <v/>
      </c>
      <c r="K142" s="24">
        <f>IF(OR(F142="",G142="",I142=""),"",(F142-G142)*I142)</f>
        <v/>
      </c>
      <c r="L142" s="11" t="n"/>
      <c r="M142" s="5" t="n"/>
      <c r="N142" s="29" t="n"/>
      <c r="O142" s="30" t="n"/>
      <c r="P142" s="26">
        <f>IF(OR(O142="",F142="",I142=""),"",(O142-F142)*I142)</f>
        <v/>
      </c>
      <c r="Q142" s="27">
        <f>IF(OR(P142="",K142="",K142=0),"",P142/K142)</f>
        <v/>
      </c>
      <c r="R142" s="5" t="n"/>
      <c r="S142" s="24">
        <f>IF(P142="","",StartCap+SUM(P$2:P142))</f>
        <v/>
      </c>
      <c r="T142" s="24">
        <f>IF(S142="","",MAX(StartCap,MAX(S$2:S142)))</f>
        <v/>
      </c>
      <c r="U142" s="28">
        <f>IF(S142="","",S142/T142-1)</f>
        <v/>
      </c>
      <c r="V142" s="11" t="n"/>
      <c r="W142" s="5" t="n"/>
    </row>
    <row r="143">
      <c r="A143" s="5" t="n"/>
      <c r="B143" s="29" t="n"/>
      <c r="C143" s="5" t="n"/>
      <c r="D143" s="5" t="n"/>
      <c r="E143" s="5" t="n"/>
      <c r="F143" s="30" t="n"/>
      <c r="G143" s="30" t="n"/>
      <c r="H143" s="30" t="n"/>
      <c r="I143" s="31" t="n"/>
      <c r="J143" s="24">
        <f>IF(OR(F143="",I143=""),"",F143*I143)</f>
        <v/>
      </c>
      <c r="K143" s="24">
        <f>IF(OR(F143="",G143="",I143=""),"",(F143-G143)*I143)</f>
        <v/>
      </c>
      <c r="L143" s="11" t="n"/>
      <c r="M143" s="5" t="n"/>
      <c r="N143" s="29" t="n"/>
      <c r="O143" s="30" t="n"/>
      <c r="P143" s="26">
        <f>IF(OR(O143="",F143="",I143=""),"",(O143-F143)*I143)</f>
        <v/>
      </c>
      <c r="Q143" s="27">
        <f>IF(OR(P143="",K143="",K143=0),"",P143/K143)</f>
        <v/>
      </c>
      <c r="R143" s="5" t="n"/>
      <c r="S143" s="24">
        <f>IF(P143="","",StartCap+SUM(P$2:P143))</f>
        <v/>
      </c>
      <c r="T143" s="24">
        <f>IF(S143="","",MAX(StartCap,MAX(S$2:S143)))</f>
        <v/>
      </c>
      <c r="U143" s="28">
        <f>IF(S143="","",S143/T143-1)</f>
        <v/>
      </c>
      <c r="V143" s="11" t="n"/>
      <c r="W143" s="5" t="n"/>
    </row>
    <row r="144">
      <c r="A144" s="5" t="n"/>
      <c r="B144" s="29" t="n"/>
      <c r="C144" s="5" t="n"/>
      <c r="D144" s="5" t="n"/>
      <c r="E144" s="5" t="n"/>
      <c r="F144" s="30" t="n"/>
      <c r="G144" s="30" t="n"/>
      <c r="H144" s="30" t="n"/>
      <c r="I144" s="31" t="n"/>
      <c r="J144" s="24">
        <f>IF(OR(F144="",I144=""),"",F144*I144)</f>
        <v/>
      </c>
      <c r="K144" s="24">
        <f>IF(OR(F144="",G144="",I144=""),"",(F144-G144)*I144)</f>
        <v/>
      </c>
      <c r="L144" s="11" t="n"/>
      <c r="M144" s="5" t="n"/>
      <c r="N144" s="29" t="n"/>
      <c r="O144" s="30" t="n"/>
      <c r="P144" s="26">
        <f>IF(OR(O144="",F144="",I144=""),"",(O144-F144)*I144)</f>
        <v/>
      </c>
      <c r="Q144" s="27">
        <f>IF(OR(P144="",K144="",K144=0),"",P144/K144)</f>
        <v/>
      </c>
      <c r="R144" s="5" t="n"/>
      <c r="S144" s="24">
        <f>IF(P144="","",StartCap+SUM(P$2:P144))</f>
        <v/>
      </c>
      <c r="T144" s="24">
        <f>IF(S144="","",MAX(StartCap,MAX(S$2:S144)))</f>
        <v/>
      </c>
      <c r="U144" s="28">
        <f>IF(S144="","",S144/T144-1)</f>
        <v/>
      </c>
      <c r="V144" s="11" t="n"/>
      <c r="W144" s="5" t="n"/>
    </row>
    <row r="145">
      <c r="A145" s="5" t="n"/>
      <c r="B145" s="29" t="n"/>
      <c r="C145" s="5" t="n"/>
      <c r="D145" s="5" t="n"/>
      <c r="E145" s="5" t="n"/>
      <c r="F145" s="30" t="n"/>
      <c r="G145" s="30" t="n"/>
      <c r="H145" s="30" t="n"/>
      <c r="I145" s="31" t="n"/>
      <c r="J145" s="24">
        <f>IF(OR(F145="",I145=""),"",F145*I145)</f>
        <v/>
      </c>
      <c r="K145" s="24">
        <f>IF(OR(F145="",G145="",I145=""),"",(F145-G145)*I145)</f>
        <v/>
      </c>
      <c r="L145" s="11" t="n"/>
      <c r="M145" s="5" t="n"/>
      <c r="N145" s="29" t="n"/>
      <c r="O145" s="30" t="n"/>
      <c r="P145" s="26">
        <f>IF(OR(O145="",F145="",I145=""),"",(O145-F145)*I145)</f>
        <v/>
      </c>
      <c r="Q145" s="27">
        <f>IF(OR(P145="",K145="",K145=0),"",P145/K145)</f>
        <v/>
      </c>
      <c r="R145" s="5" t="n"/>
      <c r="S145" s="24">
        <f>IF(P145="","",StartCap+SUM(P$2:P145))</f>
        <v/>
      </c>
      <c r="T145" s="24">
        <f>IF(S145="","",MAX(StartCap,MAX(S$2:S145)))</f>
        <v/>
      </c>
      <c r="U145" s="28">
        <f>IF(S145="","",S145/T145-1)</f>
        <v/>
      </c>
      <c r="V145" s="11" t="n"/>
      <c r="W145" s="5" t="n"/>
    </row>
    <row r="146">
      <c r="A146" s="5" t="n"/>
      <c r="B146" s="29" t="n"/>
      <c r="C146" s="5" t="n"/>
      <c r="D146" s="5" t="n"/>
      <c r="E146" s="5" t="n"/>
      <c r="F146" s="30" t="n"/>
      <c r="G146" s="30" t="n"/>
      <c r="H146" s="30" t="n"/>
      <c r="I146" s="31" t="n"/>
      <c r="J146" s="24">
        <f>IF(OR(F146="",I146=""),"",F146*I146)</f>
        <v/>
      </c>
      <c r="K146" s="24">
        <f>IF(OR(F146="",G146="",I146=""),"",(F146-G146)*I146)</f>
        <v/>
      </c>
      <c r="L146" s="11" t="n"/>
      <c r="M146" s="5" t="n"/>
      <c r="N146" s="29" t="n"/>
      <c r="O146" s="30" t="n"/>
      <c r="P146" s="26">
        <f>IF(OR(O146="",F146="",I146=""),"",(O146-F146)*I146)</f>
        <v/>
      </c>
      <c r="Q146" s="27">
        <f>IF(OR(P146="",K146="",K146=0),"",P146/K146)</f>
        <v/>
      </c>
      <c r="R146" s="5" t="n"/>
      <c r="S146" s="24">
        <f>IF(P146="","",StartCap+SUM(P$2:P146))</f>
        <v/>
      </c>
      <c r="T146" s="24">
        <f>IF(S146="","",MAX(StartCap,MAX(S$2:S146)))</f>
        <v/>
      </c>
      <c r="U146" s="28">
        <f>IF(S146="","",S146/T146-1)</f>
        <v/>
      </c>
      <c r="V146" s="11" t="n"/>
      <c r="W146" s="5" t="n"/>
    </row>
    <row r="147">
      <c r="A147" s="5" t="n"/>
      <c r="B147" s="29" t="n"/>
      <c r="C147" s="5" t="n"/>
      <c r="D147" s="5" t="n"/>
      <c r="E147" s="5" t="n"/>
      <c r="F147" s="30" t="n"/>
      <c r="G147" s="30" t="n"/>
      <c r="H147" s="30" t="n"/>
      <c r="I147" s="31" t="n"/>
      <c r="J147" s="24">
        <f>IF(OR(F147="",I147=""),"",F147*I147)</f>
        <v/>
      </c>
      <c r="K147" s="24">
        <f>IF(OR(F147="",G147="",I147=""),"",(F147-G147)*I147)</f>
        <v/>
      </c>
      <c r="L147" s="11" t="n"/>
      <c r="M147" s="5" t="n"/>
      <c r="N147" s="29" t="n"/>
      <c r="O147" s="30" t="n"/>
      <c r="P147" s="26">
        <f>IF(OR(O147="",F147="",I147=""),"",(O147-F147)*I147)</f>
        <v/>
      </c>
      <c r="Q147" s="27">
        <f>IF(OR(P147="",K147="",K147=0),"",P147/K147)</f>
        <v/>
      </c>
      <c r="R147" s="5" t="n"/>
      <c r="S147" s="24">
        <f>IF(P147="","",StartCap+SUM(P$2:P147))</f>
        <v/>
      </c>
      <c r="T147" s="24">
        <f>IF(S147="","",MAX(StartCap,MAX(S$2:S147)))</f>
        <v/>
      </c>
      <c r="U147" s="28">
        <f>IF(S147="","",S147/T147-1)</f>
        <v/>
      </c>
      <c r="V147" s="11" t="n"/>
      <c r="W147" s="5" t="n"/>
    </row>
    <row r="148">
      <c r="A148" s="5" t="n"/>
      <c r="B148" s="29" t="n"/>
      <c r="C148" s="5" t="n"/>
      <c r="D148" s="5" t="n"/>
      <c r="E148" s="5" t="n"/>
      <c r="F148" s="30" t="n"/>
      <c r="G148" s="30" t="n"/>
      <c r="H148" s="30" t="n"/>
      <c r="I148" s="31" t="n"/>
      <c r="J148" s="24">
        <f>IF(OR(F148="",I148=""),"",F148*I148)</f>
        <v/>
      </c>
      <c r="K148" s="24">
        <f>IF(OR(F148="",G148="",I148=""),"",(F148-G148)*I148)</f>
        <v/>
      </c>
      <c r="L148" s="11" t="n"/>
      <c r="M148" s="5" t="n"/>
      <c r="N148" s="29" t="n"/>
      <c r="O148" s="30" t="n"/>
      <c r="P148" s="26">
        <f>IF(OR(O148="",F148="",I148=""),"",(O148-F148)*I148)</f>
        <v/>
      </c>
      <c r="Q148" s="27">
        <f>IF(OR(P148="",K148="",K148=0),"",P148/K148)</f>
        <v/>
      </c>
      <c r="R148" s="5" t="n"/>
      <c r="S148" s="24">
        <f>IF(P148="","",StartCap+SUM(P$2:P148))</f>
        <v/>
      </c>
      <c r="T148" s="24">
        <f>IF(S148="","",MAX(StartCap,MAX(S$2:S148)))</f>
        <v/>
      </c>
      <c r="U148" s="28">
        <f>IF(S148="","",S148/T148-1)</f>
        <v/>
      </c>
      <c r="V148" s="11" t="n"/>
      <c r="W148" s="5" t="n"/>
    </row>
    <row r="149">
      <c r="A149" s="5" t="n"/>
      <c r="B149" s="29" t="n"/>
      <c r="C149" s="5" t="n"/>
      <c r="D149" s="5" t="n"/>
      <c r="E149" s="5" t="n"/>
      <c r="F149" s="30" t="n"/>
      <c r="G149" s="30" t="n"/>
      <c r="H149" s="30" t="n"/>
      <c r="I149" s="31" t="n"/>
      <c r="J149" s="24">
        <f>IF(OR(F149="",I149=""),"",F149*I149)</f>
        <v/>
      </c>
      <c r="K149" s="24">
        <f>IF(OR(F149="",G149="",I149=""),"",(F149-G149)*I149)</f>
        <v/>
      </c>
      <c r="L149" s="11" t="n"/>
      <c r="M149" s="5" t="n"/>
      <c r="N149" s="29" t="n"/>
      <c r="O149" s="30" t="n"/>
      <c r="P149" s="26">
        <f>IF(OR(O149="",F149="",I149=""),"",(O149-F149)*I149)</f>
        <v/>
      </c>
      <c r="Q149" s="27">
        <f>IF(OR(P149="",K149="",K149=0),"",P149/K149)</f>
        <v/>
      </c>
      <c r="R149" s="5" t="n"/>
      <c r="S149" s="24">
        <f>IF(P149="","",StartCap+SUM(P$2:P149))</f>
        <v/>
      </c>
      <c r="T149" s="24">
        <f>IF(S149="","",MAX(StartCap,MAX(S$2:S149)))</f>
        <v/>
      </c>
      <c r="U149" s="28">
        <f>IF(S149="","",S149/T149-1)</f>
        <v/>
      </c>
      <c r="V149" s="11" t="n"/>
      <c r="W149" s="5" t="n"/>
    </row>
    <row r="150">
      <c r="A150" s="5" t="n"/>
      <c r="B150" s="29" t="n"/>
      <c r="C150" s="5" t="n"/>
      <c r="D150" s="5" t="n"/>
      <c r="E150" s="5" t="n"/>
      <c r="F150" s="30" t="n"/>
      <c r="G150" s="30" t="n"/>
      <c r="H150" s="30" t="n"/>
      <c r="I150" s="31" t="n"/>
      <c r="J150" s="24">
        <f>IF(OR(F150="",I150=""),"",F150*I150)</f>
        <v/>
      </c>
      <c r="K150" s="24">
        <f>IF(OR(F150="",G150="",I150=""),"",(F150-G150)*I150)</f>
        <v/>
      </c>
      <c r="L150" s="11" t="n"/>
      <c r="M150" s="5" t="n"/>
      <c r="N150" s="29" t="n"/>
      <c r="O150" s="30" t="n"/>
      <c r="P150" s="26">
        <f>IF(OR(O150="",F150="",I150=""),"",(O150-F150)*I150)</f>
        <v/>
      </c>
      <c r="Q150" s="27">
        <f>IF(OR(P150="",K150="",K150=0),"",P150/K150)</f>
        <v/>
      </c>
      <c r="R150" s="5" t="n"/>
      <c r="S150" s="24">
        <f>IF(P150="","",StartCap+SUM(P$2:P150))</f>
        <v/>
      </c>
      <c r="T150" s="24">
        <f>IF(S150="","",MAX(StartCap,MAX(S$2:S150)))</f>
        <v/>
      </c>
      <c r="U150" s="28">
        <f>IF(S150="","",S150/T150-1)</f>
        <v/>
      </c>
      <c r="V150" s="11" t="n"/>
      <c r="W150" s="5" t="n"/>
    </row>
    <row r="151">
      <c r="A151" s="5" t="n"/>
      <c r="B151" s="29" t="n"/>
      <c r="C151" s="5" t="n"/>
      <c r="D151" s="5" t="n"/>
      <c r="E151" s="5" t="n"/>
      <c r="F151" s="30" t="n"/>
      <c r="G151" s="30" t="n"/>
      <c r="H151" s="30" t="n"/>
      <c r="I151" s="31" t="n"/>
      <c r="J151" s="24">
        <f>IF(OR(F151="",I151=""),"",F151*I151)</f>
        <v/>
      </c>
      <c r="K151" s="24">
        <f>IF(OR(F151="",G151="",I151=""),"",(F151-G151)*I151)</f>
        <v/>
      </c>
      <c r="L151" s="11" t="n"/>
      <c r="M151" s="5" t="n"/>
      <c r="N151" s="29" t="n"/>
      <c r="O151" s="30" t="n"/>
      <c r="P151" s="26">
        <f>IF(OR(O151="",F151="",I151=""),"",(O151-F151)*I151)</f>
        <v/>
      </c>
      <c r="Q151" s="27">
        <f>IF(OR(P151="",K151="",K151=0),"",P151/K151)</f>
        <v/>
      </c>
      <c r="R151" s="5" t="n"/>
      <c r="S151" s="24">
        <f>IF(P151="","",StartCap+SUM(P$2:P151))</f>
        <v/>
      </c>
      <c r="T151" s="24">
        <f>IF(S151="","",MAX(StartCap,MAX(S$2:S151)))</f>
        <v/>
      </c>
      <c r="U151" s="28">
        <f>IF(S151="","",S151/T151-1)</f>
        <v/>
      </c>
      <c r="V151" s="11" t="n"/>
      <c r="W151" s="5" t="n"/>
    </row>
    <row r="152">
      <c r="A152" s="5" t="n"/>
      <c r="B152" s="29" t="n"/>
      <c r="C152" s="5" t="n"/>
      <c r="D152" s="5" t="n"/>
      <c r="E152" s="5" t="n"/>
      <c r="F152" s="30" t="n"/>
      <c r="G152" s="30" t="n"/>
      <c r="H152" s="30" t="n"/>
      <c r="I152" s="31" t="n"/>
      <c r="J152" s="24">
        <f>IF(OR(F152="",I152=""),"",F152*I152)</f>
        <v/>
      </c>
      <c r="K152" s="24">
        <f>IF(OR(F152="",G152="",I152=""),"",(F152-G152)*I152)</f>
        <v/>
      </c>
      <c r="L152" s="11" t="n"/>
      <c r="M152" s="5" t="n"/>
      <c r="N152" s="29" t="n"/>
      <c r="O152" s="30" t="n"/>
      <c r="P152" s="26">
        <f>IF(OR(O152="",F152="",I152=""),"",(O152-F152)*I152)</f>
        <v/>
      </c>
      <c r="Q152" s="27">
        <f>IF(OR(P152="",K152="",K152=0),"",P152/K152)</f>
        <v/>
      </c>
      <c r="R152" s="5" t="n"/>
      <c r="S152" s="24">
        <f>IF(P152="","",StartCap+SUM(P$2:P152))</f>
        <v/>
      </c>
      <c r="T152" s="24">
        <f>IF(S152="","",MAX(StartCap,MAX(S$2:S152)))</f>
        <v/>
      </c>
      <c r="U152" s="28">
        <f>IF(S152="","",S152/T152-1)</f>
        <v/>
      </c>
      <c r="V152" s="11" t="n"/>
      <c r="W152" s="5" t="n"/>
    </row>
    <row r="153">
      <c r="A153" s="5" t="n"/>
      <c r="B153" s="29" t="n"/>
      <c r="C153" s="5" t="n"/>
      <c r="D153" s="5" t="n"/>
      <c r="E153" s="5" t="n"/>
      <c r="F153" s="30" t="n"/>
      <c r="G153" s="30" t="n"/>
      <c r="H153" s="30" t="n"/>
      <c r="I153" s="31" t="n"/>
      <c r="J153" s="24">
        <f>IF(OR(F153="",I153=""),"",F153*I153)</f>
        <v/>
      </c>
      <c r="K153" s="24">
        <f>IF(OR(F153="",G153="",I153=""),"",(F153-G153)*I153)</f>
        <v/>
      </c>
      <c r="L153" s="11" t="n"/>
      <c r="M153" s="5" t="n"/>
      <c r="N153" s="29" t="n"/>
      <c r="O153" s="30" t="n"/>
      <c r="P153" s="26">
        <f>IF(OR(O153="",F153="",I153=""),"",(O153-F153)*I153)</f>
        <v/>
      </c>
      <c r="Q153" s="27">
        <f>IF(OR(P153="",K153="",K153=0),"",P153/K153)</f>
        <v/>
      </c>
      <c r="R153" s="5" t="n"/>
      <c r="S153" s="24">
        <f>IF(P153="","",StartCap+SUM(P$2:P153))</f>
        <v/>
      </c>
      <c r="T153" s="24">
        <f>IF(S153="","",MAX(StartCap,MAX(S$2:S153)))</f>
        <v/>
      </c>
      <c r="U153" s="28">
        <f>IF(S153="","",S153/T153-1)</f>
        <v/>
      </c>
      <c r="V153" s="11" t="n"/>
      <c r="W153" s="5" t="n"/>
    </row>
    <row r="154">
      <c r="A154" s="5" t="n"/>
      <c r="B154" s="29" t="n"/>
      <c r="C154" s="5" t="n"/>
      <c r="D154" s="5" t="n"/>
      <c r="E154" s="5" t="n"/>
      <c r="F154" s="30" t="n"/>
      <c r="G154" s="30" t="n"/>
      <c r="H154" s="30" t="n"/>
      <c r="I154" s="31" t="n"/>
      <c r="J154" s="24">
        <f>IF(OR(F154="",I154=""),"",F154*I154)</f>
        <v/>
      </c>
      <c r="K154" s="24">
        <f>IF(OR(F154="",G154="",I154=""),"",(F154-G154)*I154)</f>
        <v/>
      </c>
      <c r="L154" s="11" t="n"/>
      <c r="M154" s="5" t="n"/>
      <c r="N154" s="29" t="n"/>
      <c r="O154" s="30" t="n"/>
      <c r="P154" s="26">
        <f>IF(OR(O154="",F154="",I154=""),"",(O154-F154)*I154)</f>
        <v/>
      </c>
      <c r="Q154" s="27">
        <f>IF(OR(P154="",K154="",K154=0),"",P154/K154)</f>
        <v/>
      </c>
      <c r="R154" s="5" t="n"/>
      <c r="S154" s="24">
        <f>IF(P154="","",StartCap+SUM(P$2:P154))</f>
        <v/>
      </c>
      <c r="T154" s="24">
        <f>IF(S154="","",MAX(StartCap,MAX(S$2:S154)))</f>
        <v/>
      </c>
      <c r="U154" s="28">
        <f>IF(S154="","",S154/T154-1)</f>
        <v/>
      </c>
      <c r="V154" s="11" t="n"/>
      <c r="W154" s="5" t="n"/>
    </row>
    <row r="155">
      <c r="A155" s="5" t="n"/>
      <c r="B155" s="29" t="n"/>
      <c r="C155" s="5" t="n"/>
      <c r="D155" s="5" t="n"/>
      <c r="E155" s="5" t="n"/>
      <c r="F155" s="30" t="n"/>
      <c r="G155" s="30" t="n"/>
      <c r="H155" s="30" t="n"/>
      <c r="I155" s="31" t="n"/>
      <c r="J155" s="24">
        <f>IF(OR(F155="",I155=""),"",F155*I155)</f>
        <v/>
      </c>
      <c r="K155" s="24">
        <f>IF(OR(F155="",G155="",I155=""),"",(F155-G155)*I155)</f>
        <v/>
      </c>
      <c r="L155" s="11" t="n"/>
      <c r="M155" s="5" t="n"/>
      <c r="N155" s="29" t="n"/>
      <c r="O155" s="30" t="n"/>
      <c r="P155" s="26">
        <f>IF(OR(O155="",F155="",I155=""),"",(O155-F155)*I155)</f>
        <v/>
      </c>
      <c r="Q155" s="27">
        <f>IF(OR(P155="",K155="",K155=0),"",P155/K155)</f>
        <v/>
      </c>
      <c r="R155" s="5" t="n"/>
      <c r="S155" s="24">
        <f>IF(P155="","",StartCap+SUM(P$2:P155))</f>
        <v/>
      </c>
      <c r="T155" s="24">
        <f>IF(S155="","",MAX(StartCap,MAX(S$2:S155)))</f>
        <v/>
      </c>
      <c r="U155" s="28">
        <f>IF(S155="","",S155/T155-1)</f>
        <v/>
      </c>
      <c r="V155" s="11" t="n"/>
      <c r="W155" s="5" t="n"/>
    </row>
    <row r="156">
      <c r="A156" s="5" t="n"/>
      <c r="B156" s="29" t="n"/>
      <c r="C156" s="5" t="n"/>
      <c r="D156" s="5" t="n"/>
      <c r="E156" s="5" t="n"/>
      <c r="F156" s="30" t="n"/>
      <c r="G156" s="30" t="n"/>
      <c r="H156" s="30" t="n"/>
      <c r="I156" s="31" t="n"/>
      <c r="J156" s="24">
        <f>IF(OR(F156="",I156=""),"",F156*I156)</f>
        <v/>
      </c>
      <c r="K156" s="24">
        <f>IF(OR(F156="",G156="",I156=""),"",(F156-G156)*I156)</f>
        <v/>
      </c>
      <c r="L156" s="11" t="n"/>
      <c r="M156" s="5" t="n"/>
      <c r="N156" s="29" t="n"/>
      <c r="O156" s="30" t="n"/>
      <c r="P156" s="26">
        <f>IF(OR(O156="",F156="",I156=""),"",(O156-F156)*I156)</f>
        <v/>
      </c>
      <c r="Q156" s="27">
        <f>IF(OR(P156="",K156="",K156=0),"",P156/K156)</f>
        <v/>
      </c>
      <c r="R156" s="5" t="n"/>
      <c r="S156" s="24">
        <f>IF(P156="","",StartCap+SUM(P$2:P156))</f>
        <v/>
      </c>
      <c r="T156" s="24">
        <f>IF(S156="","",MAX(StartCap,MAX(S$2:S156)))</f>
        <v/>
      </c>
      <c r="U156" s="28">
        <f>IF(S156="","",S156/T156-1)</f>
        <v/>
      </c>
      <c r="V156" s="11" t="n"/>
      <c r="W156" s="5" t="n"/>
    </row>
    <row r="157">
      <c r="A157" s="5" t="n"/>
      <c r="B157" s="29" t="n"/>
      <c r="C157" s="5" t="n"/>
      <c r="D157" s="5" t="n"/>
      <c r="E157" s="5" t="n"/>
      <c r="F157" s="30" t="n"/>
      <c r="G157" s="30" t="n"/>
      <c r="H157" s="30" t="n"/>
      <c r="I157" s="31" t="n"/>
      <c r="J157" s="24">
        <f>IF(OR(F157="",I157=""),"",F157*I157)</f>
        <v/>
      </c>
      <c r="K157" s="24">
        <f>IF(OR(F157="",G157="",I157=""),"",(F157-G157)*I157)</f>
        <v/>
      </c>
      <c r="L157" s="11" t="n"/>
      <c r="M157" s="5" t="n"/>
      <c r="N157" s="29" t="n"/>
      <c r="O157" s="30" t="n"/>
      <c r="P157" s="26">
        <f>IF(OR(O157="",F157="",I157=""),"",(O157-F157)*I157)</f>
        <v/>
      </c>
      <c r="Q157" s="27">
        <f>IF(OR(P157="",K157="",K157=0),"",P157/K157)</f>
        <v/>
      </c>
      <c r="R157" s="5" t="n"/>
      <c r="S157" s="24">
        <f>IF(P157="","",StartCap+SUM(P$2:P157))</f>
        <v/>
      </c>
      <c r="T157" s="24">
        <f>IF(S157="","",MAX(StartCap,MAX(S$2:S157)))</f>
        <v/>
      </c>
      <c r="U157" s="28">
        <f>IF(S157="","",S157/T157-1)</f>
        <v/>
      </c>
      <c r="V157" s="11" t="n"/>
      <c r="W157" s="5" t="n"/>
    </row>
    <row r="158">
      <c r="A158" s="5" t="n"/>
      <c r="B158" s="29" t="n"/>
      <c r="C158" s="5" t="n"/>
      <c r="D158" s="5" t="n"/>
      <c r="E158" s="5" t="n"/>
      <c r="F158" s="30" t="n"/>
      <c r="G158" s="30" t="n"/>
      <c r="H158" s="30" t="n"/>
      <c r="I158" s="31" t="n"/>
      <c r="J158" s="24">
        <f>IF(OR(F158="",I158=""),"",F158*I158)</f>
        <v/>
      </c>
      <c r="K158" s="24">
        <f>IF(OR(F158="",G158="",I158=""),"",(F158-G158)*I158)</f>
        <v/>
      </c>
      <c r="L158" s="11" t="n"/>
      <c r="M158" s="5" t="n"/>
      <c r="N158" s="29" t="n"/>
      <c r="O158" s="30" t="n"/>
      <c r="P158" s="26">
        <f>IF(OR(O158="",F158="",I158=""),"",(O158-F158)*I158)</f>
        <v/>
      </c>
      <c r="Q158" s="27">
        <f>IF(OR(P158="",K158="",K158=0),"",P158/K158)</f>
        <v/>
      </c>
      <c r="R158" s="5" t="n"/>
      <c r="S158" s="24">
        <f>IF(P158="","",StartCap+SUM(P$2:P158))</f>
        <v/>
      </c>
      <c r="T158" s="24">
        <f>IF(S158="","",MAX(StartCap,MAX(S$2:S158)))</f>
        <v/>
      </c>
      <c r="U158" s="28">
        <f>IF(S158="","",S158/T158-1)</f>
        <v/>
      </c>
      <c r="V158" s="11" t="n"/>
      <c r="W158" s="5" t="n"/>
    </row>
    <row r="159">
      <c r="A159" s="5" t="n"/>
      <c r="B159" s="29" t="n"/>
      <c r="C159" s="5" t="n"/>
      <c r="D159" s="5" t="n"/>
      <c r="E159" s="5" t="n"/>
      <c r="F159" s="30" t="n"/>
      <c r="G159" s="30" t="n"/>
      <c r="H159" s="30" t="n"/>
      <c r="I159" s="31" t="n"/>
      <c r="J159" s="24">
        <f>IF(OR(F159="",I159=""),"",F159*I159)</f>
        <v/>
      </c>
      <c r="K159" s="24">
        <f>IF(OR(F159="",G159="",I159=""),"",(F159-G159)*I159)</f>
        <v/>
      </c>
      <c r="L159" s="11" t="n"/>
      <c r="M159" s="5" t="n"/>
      <c r="N159" s="29" t="n"/>
      <c r="O159" s="30" t="n"/>
      <c r="P159" s="26">
        <f>IF(OR(O159="",F159="",I159=""),"",(O159-F159)*I159)</f>
        <v/>
      </c>
      <c r="Q159" s="27">
        <f>IF(OR(P159="",K159="",K159=0),"",P159/K159)</f>
        <v/>
      </c>
      <c r="R159" s="5" t="n"/>
      <c r="S159" s="24">
        <f>IF(P159="","",StartCap+SUM(P$2:P159))</f>
        <v/>
      </c>
      <c r="T159" s="24">
        <f>IF(S159="","",MAX(StartCap,MAX(S$2:S159)))</f>
        <v/>
      </c>
      <c r="U159" s="28">
        <f>IF(S159="","",S159/T159-1)</f>
        <v/>
      </c>
      <c r="V159" s="11" t="n"/>
      <c r="W159" s="5" t="n"/>
    </row>
    <row r="160">
      <c r="A160" s="5" t="n"/>
      <c r="B160" s="29" t="n"/>
      <c r="C160" s="5" t="n"/>
      <c r="D160" s="5" t="n"/>
      <c r="E160" s="5" t="n"/>
      <c r="F160" s="30" t="n"/>
      <c r="G160" s="30" t="n"/>
      <c r="H160" s="30" t="n"/>
      <c r="I160" s="31" t="n"/>
      <c r="J160" s="24">
        <f>IF(OR(F160="",I160=""),"",F160*I160)</f>
        <v/>
      </c>
      <c r="K160" s="24">
        <f>IF(OR(F160="",G160="",I160=""),"",(F160-G160)*I160)</f>
        <v/>
      </c>
      <c r="L160" s="11" t="n"/>
      <c r="M160" s="5" t="n"/>
      <c r="N160" s="29" t="n"/>
      <c r="O160" s="30" t="n"/>
      <c r="P160" s="26">
        <f>IF(OR(O160="",F160="",I160=""),"",(O160-F160)*I160)</f>
        <v/>
      </c>
      <c r="Q160" s="27">
        <f>IF(OR(P160="",K160="",K160=0),"",P160/K160)</f>
        <v/>
      </c>
      <c r="R160" s="5" t="n"/>
      <c r="S160" s="24">
        <f>IF(P160="","",StartCap+SUM(P$2:P160))</f>
        <v/>
      </c>
      <c r="T160" s="24">
        <f>IF(S160="","",MAX(StartCap,MAX(S$2:S160)))</f>
        <v/>
      </c>
      <c r="U160" s="28">
        <f>IF(S160="","",S160/T160-1)</f>
        <v/>
      </c>
      <c r="V160" s="11" t="n"/>
      <c r="W160" s="5" t="n"/>
    </row>
    <row r="161">
      <c r="A161" s="5" t="n"/>
      <c r="B161" s="29" t="n"/>
      <c r="C161" s="5" t="n"/>
      <c r="D161" s="5" t="n"/>
      <c r="E161" s="5" t="n"/>
      <c r="F161" s="30" t="n"/>
      <c r="G161" s="30" t="n"/>
      <c r="H161" s="30" t="n"/>
      <c r="I161" s="31" t="n"/>
      <c r="J161" s="24">
        <f>IF(OR(F161="",I161=""),"",F161*I161)</f>
        <v/>
      </c>
      <c r="K161" s="24">
        <f>IF(OR(F161="",G161="",I161=""),"",(F161-G161)*I161)</f>
        <v/>
      </c>
      <c r="L161" s="11" t="n"/>
      <c r="M161" s="5" t="n"/>
      <c r="N161" s="29" t="n"/>
      <c r="O161" s="30" t="n"/>
      <c r="P161" s="26">
        <f>IF(OR(O161="",F161="",I161=""),"",(O161-F161)*I161)</f>
        <v/>
      </c>
      <c r="Q161" s="27">
        <f>IF(OR(P161="",K161="",K161=0),"",P161/K161)</f>
        <v/>
      </c>
      <c r="R161" s="5" t="n"/>
      <c r="S161" s="24">
        <f>IF(P161="","",StartCap+SUM(P$2:P161))</f>
        <v/>
      </c>
      <c r="T161" s="24">
        <f>IF(S161="","",MAX(StartCap,MAX(S$2:S161)))</f>
        <v/>
      </c>
      <c r="U161" s="28">
        <f>IF(S161="","",S161/T161-1)</f>
        <v/>
      </c>
      <c r="V161" s="11" t="n"/>
      <c r="W161" s="5" t="n"/>
    </row>
    <row r="162">
      <c r="A162" s="5" t="n"/>
      <c r="B162" s="29" t="n"/>
      <c r="C162" s="5" t="n"/>
      <c r="D162" s="5" t="n"/>
      <c r="E162" s="5" t="n"/>
      <c r="F162" s="30" t="n"/>
      <c r="G162" s="30" t="n"/>
      <c r="H162" s="30" t="n"/>
      <c r="I162" s="31" t="n"/>
      <c r="J162" s="24">
        <f>IF(OR(F162="",I162=""),"",F162*I162)</f>
        <v/>
      </c>
      <c r="K162" s="24">
        <f>IF(OR(F162="",G162="",I162=""),"",(F162-G162)*I162)</f>
        <v/>
      </c>
      <c r="L162" s="11" t="n"/>
      <c r="M162" s="5" t="n"/>
      <c r="N162" s="29" t="n"/>
      <c r="O162" s="30" t="n"/>
      <c r="P162" s="26">
        <f>IF(OR(O162="",F162="",I162=""),"",(O162-F162)*I162)</f>
        <v/>
      </c>
      <c r="Q162" s="27">
        <f>IF(OR(P162="",K162="",K162=0),"",P162/K162)</f>
        <v/>
      </c>
      <c r="R162" s="5" t="n"/>
      <c r="S162" s="24">
        <f>IF(P162="","",StartCap+SUM(P$2:P162))</f>
        <v/>
      </c>
      <c r="T162" s="24">
        <f>IF(S162="","",MAX(StartCap,MAX(S$2:S162)))</f>
        <v/>
      </c>
      <c r="U162" s="28">
        <f>IF(S162="","",S162/T162-1)</f>
        <v/>
      </c>
      <c r="V162" s="11" t="n"/>
      <c r="W162" s="5" t="n"/>
    </row>
    <row r="163">
      <c r="A163" s="5" t="n"/>
      <c r="B163" s="29" t="n"/>
      <c r="C163" s="5" t="n"/>
      <c r="D163" s="5" t="n"/>
      <c r="E163" s="5" t="n"/>
      <c r="F163" s="30" t="n"/>
      <c r="G163" s="30" t="n"/>
      <c r="H163" s="30" t="n"/>
      <c r="I163" s="31" t="n"/>
      <c r="J163" s="24">
        <f>IF(OR(F163="",I163=""),"",F163*I163)</f>
        <v/>
      </c>
      <c r="K163" s="24">
        <f>IF(OR(F163="",G163="",I163=""),"",(F163-G163)*I163)</f>
        <v/>
      </c>
      <c r="L163" s="11" t="n"/>
      <c r="M163" s="5" t="n"/>
      <c r="N163" s="29" t="n"/>
      <c r="O163" s="30" t="n"/>
      <c r="P163" s="26">
        <f>IF(OR(O163="",F163="",I163=""),"",(O163-F163)*I163)</f>
        <v/>
      </c>
      <c r="Q163" s="27">
        <f>IF(OR(P163="",K163="",K163=0),"",P163/K163)</f>
        <v/>
      </c>
      <c r="R163" s="5" t="n"/>
      <c r="S163" s="24">
        <f>IF(P163="","",StartCap+SUM(P$2:P163))</f>
        <v/>
      </c>
      <c r="T163" s="24">
        <f>IF(S163="","",MAX(StartCap,MAX(S$2:S163)))</f>
        <v/>
      </c>
      <c r="U163" s="28">
        <f>IF(S163="","",S163/T163-1)</f>
        <v/>
      </c>
      <c r="V163" s="11" t="n"/>
      <c r="W163" s="5" t="n"/>
    </row>
    <row r="164">
      <c r="A164" s="5" t="n"/>
      <c r="B164" s="29" t="n"/>
      <c r="C164" s="5" t="n"/>
      <c r="D164" s="5" t="n"/>
      <c r="E164" s="5" t="n"/>
      <c r="F164" s="30" t="n"/>
      <c r="G164" s="30" t="n"/>
      <c r="H164" s="30" t="n"/>
      <c r="I164" s="31" t="n"/>
      <c r="J164" s="24">
        <f>IF(OR(F164="",I164=""),"",F164*I164)</f>
        <v/>
      </c>
      <c r="K164" s="24">
        <f>IF(OR(F164="",G164="",I164=""),"",(F164-G164)*I164)</f>
        <v/>
      </c>
      <c r="L164" s="11" t="n"/>
      <c r="M164" s="5" t="n"/>
      <c r="N164" s="29" t="n"/>
      <c r="O164" s="30" t="n"/>
      <c r="P164" s="26">
        <f>IF(OR(O164="",F164="",I164=""),"",(O164-F164)*I164)</f>
        <v/>
      </c>
      <c r="Q164" s="27">
        <f>IF(OR(P164="",K164="",K164=0),"",P164/K164)</f>
        <v/>
      </c>
      <c r="R164" s="5" t="n"/>
      <c r="S164" s="24">
        <f>IF(P164="","",StartCap+SUM(P$2:P164))</f>
        <v/>
      </c>
      <c r="T164" s="24">
        <f>IF(S164="","",MAX(StartCap,MAX(S$2:S164)))</f>
        <v/>
      </c>
      <c r="U164" s="28">
        <f>IF(S164="","",S164/T164-1)</f>
        <v/>
      </c>
      <c r="V164" s="11" t="n"/>
      <c r="W164" s="5" t="n"/>
    </row>
    <row r="165">
      <c r="A165" s="5" t="n"/>
      <c r="B165" s="29" t="n"/>
      <c r="C165" s="5" t="n"/>
      <c r="D165" s="5" t="n"/>
      <c r="E165" s="5" t="n"/>
      <c r="F165" s="30" t="n"/>
      <c r="G165" s="30" t="n"/>
      <c r="H165" s="30" t="n"/>
      <c r="I165" s="31" t="n"/>
      <c r="J165" s="24">
        <f>IF(OR(F165="",I165=""),"",F165*I165)</f>
        <v/>
      </c>
      <c r="K165" s="24">
        <f>IF(OR(F165="",G165="",I165=""),"",(F165-G165)*I165)</f>
        <v/>
      </c>
      <c r="L165" s="11" t="n"/>
      <c r="M165" s="5" t="n"/>
      <c r="N165" s="29" t="n"/>
      <c r="O165" s="30" t="n"/>
      <c r="P165" s="26">
        <f>IF(OR(O165="",F165="",I165=""),"",(O165-F165)*I165)</f>
        <v/>
      </c>
      <c r="Q165" s="27">
        <f>IF(OR(P165="",K165="",K165=0),"",P165/K165)</f>
        <v/>
      </c>
      <c r="R165" s="5" t="n"/>
      <c r="S165" s="24">
        <f>IF(P165="","",StartCap+SUM(P$2:P165))</f>
        <v/>
      </c>
      <c r="T165" s="24">
        <f>IF(S165="","",MAX(StartCap,MAX(S$2:S165)))</f>
        <v/>
      </c>
      <c r="U165" s="28">
        <f>IF(S165="","",S165/T165-1)</f>
        <v/>
      </c>
      <c r="V165" s="11" t="n"/>
      <c r="W165" s="5" t="n"/>
    </row>
    <row r="166">
      <c r="A166" s="5" t="n"/>
      <c r="B166" s="29" t="n"/>
      <c r="C166" s="5" t="n"/>
      <c r="D166" s="5" t="n"/>
      <c r="E166" s="5" t="n"/>
      <c r="F166" s="30" t="n"/>
      <c r="G166" s="30" t="n"/>
      <c r="H166" s="30" t="n"/>
      <c r="I166" s="31" t="n"/>
      <c r="J166" s="24">
        <f>IF(OR(F166="",I166=""),"",F166*I166)</f>
        <v/>
      </c>
      <c r="K166" s="24">
        <f>IF(OR(F166="",G166="",I166=""),"",(F166-G166)*I166)</f>
        <v/>
      </c>
      <c r="L166" s="11" t="n"/>
      <c r="M166" s="5" t="n"/>
      <c r="N166" s="29" t="n"/>
      <c r="O166" s="30" t="n"/>
      <c r="P166" s="26">
        <f>IF(OR(O166="",F166="",I166=""),"",(O166-F166)*I166)</f>
        <v/>
      </c>
      <c r="Q166" s="27">
        <f>IF(OR(P166="",K166="",K166=0),"",P166/K166)</f>
        <v/>
      </c>
      <c r="R166" s="5" t="n"/>
      <c r="S166" s="24">
        <f>IF(P166="","",StartCap+SUM(P$2:P166))</f>
        <v/>
      </c>
      <c r="T166" s="24">
        <f>IF(S166="","",MAX(StartCap,MAX(S$2:S166)))</f>
        <v/>
      </c>
      <c r="U166" s="28">
        <f>IF(S166="","",S166/T166-1)</f>
        <v/>
      </c>
      <c r="V166" s="11" t="n"/>
      <c r="W166" s="5" t="n"/>
    </row>
    <row r="167">
      <c r="A167" s="5" t="n"/>
      <c r="B167" s="29" t="n"/>
      <c r="C167" s="5" t="n"/>
      <c r="D167" s="5" t="n"/>
      <c r="E167" s="5" t="n"/>
      <c r="F167" s="30" t="n"/>
      <c r="G167" s="30" t="n"/>
      <c r="H167" s="30" t="n"/>
      <c r="I167" s="31" t="n"/>
      <c r="J167" s="24">
        <f>IF(OR(F167="",I167=""),"",F167*I167)</f>
        <v/>
      </c>
      <c r="K167" s="24">
        <f>IF(OR(F167="",G167="",I167=""),"",(F167-G167)*I167)</f>
        <v/>
      </c>
      <c r="L167" s="11" t="n"/>
      <c r="M167" s="5" t="n"/>
      <c r="N167" s="29" t="n"/>
      <c r="O167" s="30" t="n"/>
      <c r="P167" s="26">
        <f>IF(OR(O167="",F167="",I167=""),"",(O167-F167)*I167)</f>
        <v/>
      </c>
      <c r="Q167" s="27">
        <f>IF(OR(P167="",K167="",K167=0),"",P167/K167)</f>
        <v/>
      </c>
      <c r="R167" s="5" t="n"/>
      <c r="S167" s="24">
        <f>IF(P167="","",StartCap+SUM(P$2:P167))</f>
        <v/>
      </c>
      <c r="T167" s="24">
        <f>IF(S167="","",MAX(StartCap,MAX(S$2:S167)))</f>
        <v/>
      </c>
      <c r="U167" s="28">
        <f>IF(S167="","",S167/T167-1)</f>
        <v/>
      </c>
      <c r="V167" s="11" t="n"/>
      <c r="W167" s="5" t="n"/>
    </row>
    <row r="168">
      <c r="A168" s="5" t="n"/>
      <c r="B168" s="29" t="n"/>
      <c r="C168" s="5" t="n"/>
      <c r="D168" s="5" t="n"/>
      <c r="E168" s="5" t="n"/>
      <c r="F168" s="30" t="n"/>
      <c r="G168" s="30" t="n"/>
      <c r="H168" s="30" t="n"/>
      <c r="I168" s="31" t="n"/>
      <c r="J168" s="24">
        <f>IF(OR(F168="",I168=""),"",F168*I168)</f>
        <v/>
      </c>
      <c r="K168" s="24">
        <f>IF(OR(F168="",G168="",I168=""),"",(F168-G168)*I168)</f>
        <v/>
      </c>
      <c r="L168" s="11" t="n"/>
      <c r="M168" s="5" t="n"/>
      <c r="N168" s="29" t="n"/>
      <c r="O168" s="30" t="n"/>
      <c r="P168" s="26">
        <f>IF(OR(O168="",F168="",I168=""),"",(O168-F168)*I168)</f>
        <v/>
      </c>
      <c r="Q168" s="27">
        <f>IF(OR(P168="",K168="",K168=0),"",P168/K168)</f>
        <v/>
      </c>
      <c r="R168" s="5" t="n"/>
      <c r="S168" s="24">
        <f>IF(P168="","",StartCap+SUM(P$2:P168))</f>
        <v/>
      </c>
      <c r="T168" s="24">
        <f>IF(S168="","",MAX(StartCap,MAX(S$2:S168)))</f>
        <v/>
      </c>
      <c r="U168" s="28">
        <f>IF(S168="","",S168/T168-1)</f>
        <v/>
      </c>
      <c r="V168" s="11" t="n"/>
      <c r="W168" s="5" t="n"/>
    </row>
    <row r="169">
      <c r="A169" s="5" t="n"/>
      <c r="B169" s="29" t="n"/>
      <c r="C169" s="5" t="n"/>
      <c r="D169" s="5" t="n"/>
      <c r="E169" s="5" t="n"/>
      <c r="F169" s="30" t="n"/>
      <c r="G169" s="30" t="n"/>
      <c r="H169" s="30" t="n"/>
      <c r="I169" s="31" t="n"/>
      <c r="J169" s="24">
        <f>IF(OR(F169="",I169=""),"",F169*I169)</f>
        <v/>
      </c>
      <c r="K169" s="24">
        <f>IF(OR(F169="",G169="",I169=""),"",(F169-G169)*I169)</f>
        <v/>
      </c>
      <c r="L169" s="11" t="n"/>
      <c r="M169" s="5" t="n"/>
      <c r="N169" s="29" t="n"/>
      <c r="O169" s="30" t="n"/>
      <c r="P169" s="26">
        <f>IF(OR(O169="",F169="",I169=""),"",(O169-F169)*I169)</f>
        <v/>
      </c>
      <c r="Q169" s="27">
        <f>IF(OR(P169="",K169="",K169=0),"",P169/K169)</f>
        <v/>
      </c>
      <c r="R169" s="5" t="n"/>
      <c r="S169" s="24">
        <f>IF(P169="","",StartCap+SUM(P$2:P169))</f>
        <v/>
      </c>
      <c r="T169" s="24">
        <f>IF(S169="","",MAX(StartCap,MAX(S$2:S169)))</f>
        <v/>
      </c>
      <c r="U169" s="28">
        <f>IF(S169="","",S169/T169-1)</f>
        <v/>
      </c>
      <c r="V169" s="11" t="n"/>
      <c r="W169" s="5" t="n"/>
    </row>
    <row r="170">
      <c r="A170" s="5" t="n"/>
      <c r="B170" s="29" t="n"/>
      <c r="C170" s="5" t="n"/>
      <c r="D170" s="5" t="n"/>
      <c r="E170" s="5" t="n"/>
      <c r="F170" s="30" t="n"/>
      <c r="G170" s="30" t="n"/>
      <c r="H170" s="30" t="n"/>
      <c r="I170" s="31" t="n"/>
      <c r="J170" s="24">
        <f>IF(OR(F170="",I170=""),"",F170*I170)</f>
        <v/>
      </c>
      <c r="K170" s="24">
        <f>IF(OR(F170="",G170="",I170=""),"",(F170-G170)*I170)</f>
        <v/>
      </c>
      <c r="L170" s="11" t="n"/>
      <c r="M170" s="5" t="n"/>
      <c r="N170" s="29" t="n"/>
      <c r="O170" s="30" t="n"/>
      <c r="P170" s="26">
        <f>IF(OR(O170="",F170="",I170=""),"",(O170-F170)*I170)</f>
        <v/>
      </c>
      <c r="Q170" s="27">
        <f>IF(OR(P170="",K170="",K170=0),"",P170/K170)</f>
        <v/>
      </c>
      <c r="R170" s="5" t="n"/>
      <c r="S170" s="24">
        <f>IF(P170="","",StartCap+SUM(P$2:P170))</f>
        <v/>
      </c>
      <c r="T170" s="24">
        <f>IF(S170="","",MAX(StartCap,MAX(S$2:S170)))</f>
        <v/>
      </c>
      <c r="U170" s="28">
        <f>IF(S170="","",S170/T170-1)</f>
        <v/>
      </c>
      <c r="V170" s="11" t="n"/>
      <c r="W170" s="5" t="n"/>
    </row>
    <row r="171">
      <c r="A171" s="5" t="n"/>
      <c r="B171" s="29" t="n"/>
      <c r="C171" s="5" t="n"/>
      <c r="D171" s="5" t="n"/>
      <c r="E171" s="5" t="n"/>
      <c r="F171" s="30" t="n"/>
      <c r="G171" s="30" t="n"/>
      <c r="H171" s="30" t="n"/>
      <c r="I171" s="31" t="n"/>
      <c r="J171" s="24">
        <f>IF(OR(F171="",I171=""),"",F171*I171)</f>
        <v/>
      </c>
      <c r="K171" s="24">
        <f>IF(OR(F171="",G171="",I171=""),"",(F171-G171)*I171)</f>
        <v/>
      </c>
      <c r="L171" s="11" t="n"/>
      <c r="M171" s="5" t="n"/>
      <c r="N171" s="29" t="n"/>
      <c r="O171" s="30" t="n"/>
      <c r="P171" s="26">
        <f>IF(OR(O171="",F171="",I171=""),"",(O171-F171)*I171)</f>
        <v/>
      </c>
      <c r="Q171" s="27">
        <f>IF(OR(P171="",K171="",K171=0),"",P171/K171)</f>
        <v/>
      </c>
      <c r="R171" s="5" t="n"/>
      <c r="S171" s="24">
        <f>IF(P171="","",StartCap+SUM(P$2:P171))</f>
        <v/>
      </c>
      <c r="T171" s="24">
        <f>IF(S171="","",MAX(StartCap,MAX(S$2:S171)))</f>
        <v/>
      </c>
      <c r="U171" s="28">
        <f>IF(S171="","",S171/T171-1)</f>
        <v/>
      </c>
      <c r="V171" s="11" t="n"/>
      <c r="W171" s="5" t="n"/>
    </row>
    <row r="172">
      <c r="A172" s="5" t="n"/>
      <c r="B172" s="29" t="n"/>
      <c r="C172" s="5" t="n"/>
      <c r="D172" s="5" t="n"/>
      <c r="E172" s="5" t="n"/>
      <c r="F172" s="30" t="n"/>
      <c r="G172" s="30" t="n"/>
      <c r="H172" s="30" t="n"/>
      <c r="I172" s="31" t="n"/>
      <c r="J172" s="24">
        <f>IF(OR(F172="",I172=""),"",F172*I172)</f>
        <v/>
      </c>
      <c r="K172" s="24">
        <f>IF(OR(F172="",G172="",I172=""),"",(F172-G172)*I172)</f>
        <v/>
      </c>
      <c r="L172" s="11" t="n"/>
      <c r="M172" s="5" t="n"/>
      <c r="N172" s="29" t="n"/>
      <c r="O172" s="30" t="n"/>
      <c r="P172" s="26">
        <f>IF(OR(O172="",F172="",I172=""),"",(O172-F172)*I172)</f>
        <v/>
      </c>
      <c r="Q172" s="27">
        <f>IF(OR(P172="",K172="",K172=0),"",P172/K172)</f>
        <v/>
      </c>
      <c r="R172" s="5" t="n"/>
      <c r="S172" s="24">
        <f>IF(P172="","",StartCap+SUM(P$2:P172))</f>
        <v/>
      </c>
      <c r="T172" s="24">
        <f>IF(S172="","",MAX(StartCap,MAX(S$2:S172)))</f>
        <v/>
      </c>
      <c r="U172" s="28">
        <f>IF(S172="","",S172/T172-1)</f>
        <v/>
      </c>
      <c r="V172" s="11" t="n"/>
      <c r="W172" s="5" t="n"/>
    </row>
    <row r="173">
      <c r="A173" s="5" t="n"/>
      <c r="B173" s="29" t="n"/>
      <c r="C173" s="5" t="n"/>
      <c r="D173" s="5" t="n"/>
      <c r="E173" s="5" t="n"/>
      <c r="F173" s="30" t="n"/>
      <c r="G173" s="30" t="n"/>
      <c r="H173" s="30" t="n"/>
      <c r="I173" s="31" t="n"/>
      <c r="J173" s="24">
        <f>IF(OR(F173="",I173=""),"",F173*I173)</f>
        <v/>
      </c>
      <c r="K173" s="24">
        <f>IF(OR(F173="",G173="",I173=""),"",(F173-G173)*I173)</f>
        <v/>
      </c>
      <c r="L173" s="11" t="n"/>
      <c r="M173" s="5" t="n"/>
      <c r="N173" s="29" t="n"/>
      <c r="O173" s="30" t="n"/>
      <c r="P173" s="26">
        <f>IF(OR(O173="",F173="",I173=""),"",(O173-F173)*I173)</f>
        <v/>
      </c>
      <c r="Q173" s="27">
        <f>IF(OR(P173="",K173="",K173=0),"",P173/K173)</f>
        <v/>
      </c>
      <c r="R173" s="5" t="n"/>
      <c r="S173" s="24">
        <f>IF(P173="","",StartCap+SUM(P$2:P173))</f>
        <v/>
      </c>
      <c r="T173" s="24">
        <f>IF(S173="","",MAX(StartCap,MAX(S$2:S173)))</f>
        <v/>
      </c>
      <c r="U173" s="28">
        <f>IF(S173="","",S173/T173-1)</f>
        <v/>
      </c>
      <c r="V173" s="11" t="n"/>
      <c r="W173" s="5" t="n"/>
    </row>
    <row r="174">
      <c r="A174" s="5" t="n"/>
      <c r="B174" s="29" t="n"/>
      <c r="C174" s="5" t="n"/>
      <c r="D174" s="5" t="n"/>
      <c r="E174" s="5" t="n"/>
      <c r="F174" s="30" t="n"/>
      <c r="G174" s="30" t="n"/>
      <c r="H174" s="30" t="n"/>
      <c r="I174" s="31" t="n"/>
      <c r="J174" s="24">
        <f>IF(OR(F174="",I174=""),"",F174*I174)</f>
        <v/>
      </c>
      <c r="K174" s="24">
        <f>IF(OR(F174="",G174="",I174=""),"",(F174-G174)*I174)</f>
        <v/>
      </c>
      <c r="L174" s="11" t="n"/>
      <c r="M174" s="5" t="n"/>
      <c r="N174" s="29" t="n"/>
      <c r="O174" s="30" t="n"/>
      <c r="P174" s="26">
        <f>IF(OR(O174="",F174="",I174=""),"",(O174-F174)*I174)</f>
        <v/>
      </c>
      <c r="Q174" s="27">
        <f>IF(OR(P174="",K174="",K174=0),"",P174/K174)</f>
        <v/>
      </c>
      <c r="R174" s="5" t="n"/>
      <c r="S174" s="24">
        <f>IF(P174="","",StartCap+SUM(P$2:P174))</f>
        <v/>
      </c>
      <c r="T174" s="24">
        <f>IF(S174="","",MAX(StartCap,MAX(S$2:S174)))</f>
        <v/>
      </c>
      <c r="U174" s="28">
        <f>IF(S174="","",S174/T174-1)</f>
        <v/>
      </c>
      <c r="V174" s="11" t="n"/>
      <c r="W174" s="5" t="n"/>
    </row>
    <row r="175">
      <c r="A175" s="5" t="n"/>
      <c r="B175" s="29" t="n"/>
      <c r="C175" s="5" t="n"/>
      <c r="D175" s="5" t="n"/>
      <c r="E175" s="5" t="n"/>
      <c r="F175" s="30" t="n"/>
      <c r="G175" s="30" t="n"/>
      <c r="H175" s="30" t="n"/>
      <c r="I175" s="31" t="n"/>
      <c r="J175" s="24">
        <f>IF(OR(F175="",I175=""),"",F175*I175)</f>
        <v/>
      </c>
      <c r="K175" s="24">
        <f>IF(OR(F175="",G175="",I175=""),"",(F175-G175)*I175)</f>
        <v/>
      </c>
      <c r="L175" s="11" t="n"/>
      <c r="M175" s="5" t="n"/>
      <c r="N175" s="29" t="n"/>
      <c r="O175" s="30" t="n"/>
      <c r="P175" s="26">
        <f>IF(OR(O175="",F175="",I175=""),"",(O175-F175)*I175)</f>
        <v/>
      </c>
      <c r="Q175" s="27">
        <f>IF(OR(P175="",K175="",K175=0),"",P175/K175)</f>
        <v/>
      </c>
      <c r="R175" s="5" t="n"/>
      <c r="S175" s="24">
        <f>IF(P175="","",StartCap+SUM(P$2:P175))</f>
        <v/>
      </c>
      <c r="T175" s="24">
        <f>IF(S175="","",MAX(StartCap,MAX(S$2:S175)))</f>
        <v/>
      </c>
      <c r="U175" s="28">
        <f>IF(S175="","",S175/T175-1)</f>
        <v/>
      </c>
      <c r="V175" s="11" t="n"/>
      <c r="W175" s="5" t="n"/>
    </row>
    <row r="176">
      <c r="A176" s="5" t="n"/>
      <c r="B176" s="29" t="n"/>
      <c r="C176" s="5" t="n"/>
      <c r="D176" s="5" t="n"/>
      <c r="E176" s="5" t="n"/>
      <c r="F176" s="30" t="n"/>
      <c r="G176" s="30" t="n"/>
      <c r="H176" s="30" t="n"/>
      <c r="I176" s="31" t="n"/>
      <c r="J176" s="24">
        <f>IF(OR(F176="",I176=""),"",F176*I176)</f>
        <v/>
      </c>
      <c r="K176" s="24">
        <f>IF(OR(F176="",G176="",I176=""),"",(F176-G176)*I176)</f>
        <v/>
      </c>
      <c r="L176" s="11" t="n"/>
      <c r="M176" s="5" t="n"/>
      <c r="N176" s="29" t="n"/>
      <c r="O176" s="30" t="n"/>
      <c r="P176" s="26">
        <f>IF(OR(O176="",F176="",I176=""),"",(O176-F176)*I176)</f>
        <v/>
      </c>
      <c r="Q176" s="27">
        <f>IF(OR(P176="",K176="",K176=0),"",P176/K176)</f>
        <v/>
      </c>
      <c r="R176" s="5" t="n"/>
      <c r="S176" s="24">
        <f>IF(P176="","",StartCap+SUM(P$2:P176))</f>
        <v/>
      </c>
      <c r="T176" s="24">
        <f>IF(S176="","",MAX(StartCap,MAX(S$2:S176)))</f>
        <v/>
      </c>
      <c r="U176" s="28">
        <f>IF(S176="","",S176/T176-1)</f>
        <v/>
      </c>
      <c r="V176" s="11" t="n"/>
      <c r="W176" s="5" t="n"/>
    </row>
    <row r="177">
      <c r="A177" s="5" t="n"/>
      <c r="B177" s="29" t="n"/>
      <c r="C177" s="5" t="n"/>
      <c r="D177" s="5" t="n"/>
      <c r="E177" s="5" t="n"/>
      <c r="F177" s="30" t="n"/>
      <c r="G177" s="30" t="n"/>
      <c r="H177" s="30" t="n"/>
      <c r="I177" s="31" t="n"/>
      <c r="J177" s="24">
        <f>IF(OR(F177="",I177=""),"",F177*I177)</f>
        <v/>
      </c>
      <c r="K177" s="24">
        <f>IF(OR(F177="",G177="",I177=""),"",(F177-G177)*I177)</f>
        <v/>
      </c>
      <c r="L177" s="11" t="n"/>
      <c r="M177" s="5" t="n"/>
      <c r="N177" s="29" t="n"/>
      <c r="O177" s="30" t="n"/>
      <c r="P177" s="26">
        <f>IF(OR(O177="",F177="",I177=""),"",(O177-F177)*I177)</f>
        <v/>
      </c>
      <c r="Q177" s="27">
        <f>IF(OR(P177="",K177="",K177=0),"",P177/K177)</f>
        <v/>
      </c>
      <c r="R177" s="5" t="n"/>
      <c r="S177" s="24">
        <f>IF(P177="","",StartCap+SUM(P$2:P177))</f>
        <v/>
      </c>
      <c r="T177" s="24">
        <f>IF(S177="","",MAX(StartCap,MAX(S$2:S177)))</f>
        <v/>
      </c>
      <c r="U177" s="28">
        <f>IF(S177="","",S177/T177-1)</f>
        <v/>
      </c>
      <c r="V177" s="11" t="n"/>
      <c r="W177" s="5" t="n"/>
    </row>
    <row r="178">
      <c r="A178" s="5" t="n"/>
      <c r="B178" s="29" t="n"/>
      <c r="C178" s="5" t="n"/>
      <c r="D178" s="5" t="n"/>
      <c r="E178" s="5" t="n"/>
      <c r="F178" s="30" t="n"/>
      <c r="G178" s="30" t="n"/>
      <c r="H178" s="30" t="n"/>
      <c r="I178" s="31" t="n"/>
      <c r="J178" s="24">
        <f>IF(OR(F178="",I178=""),"",F178*I178)</f>
        <v/>
      </c>
      <c r="K178" s="24">
        <f>IF(OR(F178="",G178="",I178=""),"",(F178-G178)*I178)</f>
        <v/>
      </c>
      <c r="L178" s="11" t="n"/>
      <c r="M178" s="5" t="n"/>
      <c r="N178" s="29" t="n"/>
      <c r="O178" s="30" t="n"/>
      <c r="P178" s="26">
        <f>IF(OR(O178="",F178="",I178=""),"",(O178-F178)*I178)</f>
        <v/>
      </c>
      <c r="Q178" s="27">
        <f>IF(OR(P178="",K178="",K178=0),"",P178/K178)</f>
        <v/>
      </c>
      <c r="R178" s="5" t="n"/>
      <c r="S178" s="24">
        <f>IF(P178="","",StartCap+SUM(P$2:P178))</f>
        <v/>
      </c>
      <c r="T178" s="24">
        <f>IF(S178="","",MAX(StartCap,MAX(S$2:S178)))</f>
        <v/>
      </c>
      <c r="U178" s="28">
        <f>IF(S178="","",S178/T178-1)</f>
        <v/>
      </c>
      <c r="V178" s="11" t="n"/>
      <c r="W178" s="5" t="n"/>
    </row>
    <row r="179">
      <c r="A179" s="5" t="n"/>
      <c r="B179" s="29" t="n"/>
      <c r="C179" s="5" t="n"/>
      <c r="D179" s="5" t="n"/>
      <c r="E179" s="5" t="n"/>
      <c r="F179" s="30" t="n"/>
      <c r="G179" s="30" t="n"/>
      <c r="H179" s="30" t="n"/>
      <c r="I179" s="31" t="n"/>
      <c r="J179" s="24">
        <f>IF(OR(F179="",I179=""),"",F179*I179)</f>
        <v/>
      </c>
      <c r="K179" s="24">
        <f>IF(OR(F179="",G179="",I179=""),"",(F179-G179)*I179)</f>
        <v/>
      </c>
      <c r="L179" s="11" t="n"/>
      <c r="M179" s="5" t="n"/>
      <c r="N179" s="29" t="n"/>
      <c r="O179" s="30" t="n"/>
      <c r="P179" s="26">
        <f>IF(OR(O179="",F179="",I179=""),"",(O179-F179)*I179)</f>
        <v/>
      </c>
      <c r="Q179" s="27">
        <f>IF(OR(P179="",K179="",K179=0),"",P179/K179)</f>
        <v/>
      </c>
      <c r="R179" s="5" t="n"/>
      <c r="S179" s="24">
        <f>IF(P179="","",StartCap+SUM(P$2:P179))</f>
        <v/>
      </c>
      <c r="T179" s="24">
        <f>IF(S179="","",MAX(StartCap,MAX(S$2:S179)))</f>
        <v/>
      </c>
      <c r="U179" s="28">
        <f>IF(S179="","",S179/T179-1)</f>
        <v/>
      </c>
      <c r="V179" s="11" t="n"/>
      <c r="W179" s="5" t="n"/>
    </row>
    <row r="180">
      <c r="A180" s="5" t="n"/>
      <c r="B180" s="29" t="n"/>
      <c r="C180" s="5" t="n"/>
      <c r="D180" s="5" t="n"/>
      <c r="E180" s="5" t="n"/>
      <c r="F180" s="30" t="n"/>
      <c r="G180" s="30" t="n"/>
      <c r="H180" s="30" t="n"/>
      <c r="I180" s="31" t="n"/>
      <c r="J180" s="24">
        <f>IF(OR(F180="",I180=""),"",F180*I180)</f>
        <v/>
      </c>
      <c r="K180" s="24">
        <f>IF(OR(F180="",G180="",I180=""),"",(F180-G180)*I180)</f>
        <v/>
      </c>
      <c r="L180" s="11" t="n"/>
      <c r="M180" s="5" t="n"/>
      <c r="N180" s="29" t="n"/>
      <c r="O180" s="30" t="n"/>
      <c r="P180" s="26">
        <f>IF(OR(O180="",F180="",I180=""),"",(O180-F180)*I180)</f>
        <v/>
      </c>
      <c r="Q180" s="27">
        <f>IF(OR(P180="",K180="",K180=0),"",P180/K180)</f>
        <v/>
      </c>
      <c r="R180" s="5" t="n"/>
      <c r="S180" s="24">
        <f>IF(P180="","",StartCap+SUM(P$2:P180))</f>
        <v/>
      </c>
      <c r="T180" s="24">
        <f>IF(S180="","",MAX(StartCap,MAX(S$2:S180)))</f>
        <v/>
      </c>
      <c r="U180" s="28">
        <f>IF(S180="","",S180/T180-1)</f>
        <v/>
      </c>
      <c r="V180" s="11" t="n"/>
      <c r="W180" s="5" t="n"/>
    </row>
    <row r="181">
      <c r="A181" s="5" t="n"/>
      <c r="B181" s="29" t="n"/>
      <c r="C181" s="5" t="n"/>
      <c r="D181" s="5" t="n"/>
      <c r="E181" s="5" t="n"/>
      <c r="F181" s="30" t="n"/>
      <c r="G181" s="30" t="n"/>
      <c r="H181" s="30" t="n"/>
      <c r="I181" s="31" t="n"/>
      <c r="J181" s="24">
        <f>IF(OR(F181="",I181=""),"",F181*I181)</f>
        <v/>
      </c>
      <c r="K181" s="24">
        <f>IF(OR(F181="",G181="",I181=""),"",(F181-G181)*I181)</f>
        <v/>
      </c>
      <c r="L181" s="11" t="n"/>
      <c r="M181" s="5" t="n"/>
      <c r="N181" s="29" t="n"/>
      <c r="O181" s="30" t="n"/>
      <c r="P181" s="26">
        <f>IF(OR(O181="",F181="",I181=""),"",(O181-F181)*I181)</f>
        <v/>
      </c>
      <c r="Q181" s="27">
        <f>IF(OR(P181="",K181="",K181=0),"",P181/K181)</f>
        <v/>
      </c>
      <c r="R181" s="5" t="n"/>
      <c r="S181" s="24">
        <f>IF(P181="","",StartCap+SUM(P$2:P181))</f>
        <v/>
      </c>
      <c r="T181" s="24">
        <f>IF(S181="","",MAX(StartCap,MAX(S$2:S181)))</f>
        <v/>
      </c>
      <c r="U181" s="28">
        <f>IF(S181="","",S181/T181-1)</f>
        <v/>
      </c>
      <c r="V181" s="11" t="n"/>
      <c r="W181" s="5" t="n"/>
    </row>
    <row r="182">
      <c r="A182" s="5" t="n"/>
      <c r="B182" s="29" t="n"/>
      <c r="C182" s="5" t="n"/>
      <c r="D182" s="5" t="n"/>
      <c r="E182" s="5" t="n"/>
      <c r="F182" s="30" t="n"/>
      <c r="G182" s="30" t="n"/>
      <c r="H182" s="30" t="n"/>
      <c r="I182" s="31" t="n"/>
      <c r="J182" s="24">
        <f>IF(OR(F182="",I182=""),"",F182*I182)</f>
        <v/>
      </c>
      <c r="K182" s="24">
        <f>IF(OR(F182="",G182="",I182=""),"",(F182-G182)*I182)</f>
        <v/>
      </c>
      <c r="L182" s="11" t="n"/>
      <c r="M182" s="5" t="n"/>
      <c r="N182" s="29" t="n"/>
      <c r="O182" s="30" t="n"/>
      <c r="P182" s="26">
        <f>IF(OR(O182="",F182="",I182=""),"",(O182-F182)*I182)</f>
        <v/>
      </c>
      <c r="Q182" s="27">
        <f>IF(OR(P182="",K182="",K182=0),"",P182/K182)</f>
        <v/>
      </c>
      <c r="R182" s="5" t="n"/>
      <c r="S182" s="24">
        <f>IF(P182="","",StartCap+SUM(P$2:P182))</f>
        <v/>
      </c>
      <c r="T182" s="24">
        <f>IF(S182="","",MAX(StartCap,MAX(S$2:S182)))</f>
        <v/>
      </c>
      <c r="U182" s="28">
        <f>IF(S182="","",S182/T182-1)</f>
        <v/>
      </c>
      <c r="V182" s="11" t="n"/>
      <c r="W182" s="5" t="n"/>
    </row>
    <row r="183">
      <c r="A183" s="5" t="n"/>
      <c r="B183" s="29" t="n"/>
      <c r="C183" s="5" t="n"/>
      <c r="D183" s="5" t="n"/>
      <c r="E183" s="5" t="n"/>
      <c r="F183" s="30" t="n"/>
      <c r="G183" s="30" t="n"/>
      <c r="H183" s="30" t="n"/>
      <c r="I183" s="31" t="n"/>
      <c r="J183" s="24">
        <f>IF(OR(F183="",I183=""),"",F183*I183)</f>
        <v/>
      </c>
      <c r="K183" s="24">
        <f>IF(OR(F183="",G183="",I183=""),"",(F183-G183)*I183)</f>
        <v/>
      </c>
      <c r="L183" s="11" t="n"/>
      <c r="M183" s="5" t="n"/>
      <c r="N183" s="29" t="n"/>
      <c r="O183" s="30" t="n"/>
      <c r="P183" s="26">
        <f>IF(OR(O183="",F183="",I183=""),"",(O183-F183)*I183)</f>
        <v/>
      </c>
      <c r="Q183" s="27">
        <f>IF(OR(P183="",K183="",K183=0),"",P183/K183)</f>
        <v/>
      </c>
      <c r="R183" s="5" t="n"/>
      <c r="S183" s="24">
        <f>IF(P183="","",StartCap+SUM(P$2:P183))</f>
        <v/>
      </c>
      <c r="T183" s="24">
        <f>IF(S183="","",MAX(StartCap,MAX(S$2:S183)))</f>
        <v/>
      </c>
      <c r="U183" s="28">
        <f>IF(S183="","",S183/T183-1)</f>
        <v/>
      </c>
      <c r="V183" s="11" t="n"/>
      <c r="W183" s="5" t="n"/>
    </row>
    <row r="184">
      <c r="A184" s="5" t="n"/>
      <c r="B184" s="29" t="n"/>
      <c r="C184" s="5" t="n"/>
      <c r="D184" s="5" t="n"/>
      <c r="E184" s="5" t="n"/>
      <c r="F184" s="30" t="n"/>
      <c r="G184" s="30" t="n"/>
      <c r="H184" s="30" t="n"/>
      <c r="I184" s="31" t="n"/>
      <c r="J184" s="24">
        <f>IF(OR(F184="",I184=""),"",F184*I184)</f>
        <v/>
      </c>
      <c r="K184" s="24">
        <f>IF(OR(F184="",G184="",I184=""),"",(F184-G184)*I184)</f>
        <v/>
      </c>
      <c r="L184" s="11" t="n"/>
      <c r="M184" s="5" t="n"/>
      <c r="N184" s="29" t="n"/>
      <c r="O184" s="30" t="n"/>
      <c r="P184" s="26">
        <f>IF(OR(O184="",F184="",I184=""),"",(O184-F184)*I184)</f>
        <v/>
      </c>
      <c r="Q184" s="27">
        <f>IF(OR(P184="",K184="",K184=0),"",P184/K184)</f>
        <v/>
      </c>
      <c r="R184" s="5" t="n"/>
      <c r="S184" s="24">
        <f>IF(P184="","",StartCap+SUM(P$2:P184))</f>
        <v/>
      </c>
      <c r="T184" s="24">
        <f>IF(S184="","",MAX(StartCap,MAX(S$2:S184)))</f>
        <v/>
      </c>
      <c r="U184" s="28">
        <f>IF(S184="","",S184/T184-1)</f>
        <v/>
      </c>
      <c r="V184" s="11" t="n"/>
      <c r="W184" s="5" t="n"/>
    </row>
    <row r="185">
      <c r="A185" s="5" t="n"/>
      <c r="B185" s="29" t="n"/>
      <c r="C185" s="5" t="n"/>
      <c r="D185" s="5" t="n"/>
      <c r="E185" s="5" t="n"/>
      <c r="F185" s="30" t="n"/>
      <c r="G185" s="30" t="n"/>
      <c r="H185" s="30" t="n"/>
      <c r="I185" s="31" t="n"/>
      <c r="J185" s="24">
        <f>IF(OR(F185="",I185=""),"",F185*I185)</f>
        <v/>
      </c>
      <c r="K185" s="24">
        <f>IF(OR(F185="",G185="",I185=""),"",(F185-G185)*I185)</f>
        <v/>
      </c>
      <c r="L185" s="11" t="n"/>
      <c r="M185" s="5" t="n"/>
      <c r="N185" s="29" t="n"/>
      <c r="O185" s="30" t="n"/>
      <c r="P185" s="26">
        <f>IF(OR(O185="",F185="",I185=""),"",(O185-F185)*I185)</f>
        <v/>
      </c>
      <c r="Q185" s="27">
        <f>IF(OR(P185="",K185="",K185=0),"",P185/K185)</f>
        <v/>
      </c>
      <c r="R185" s="5" t="n"/>
      <c r="S185" s="24">
        <f>IF(P185="","",StartCap+SUM(P$2:P185))</f>
        <v/>
      </c>
      <c r="T185" s="24">
        <f>IF(S185="","",MAX(StartCap,MAX(S$2:S185)))</f>
        <v/>
      </c>
      <c r="U185" s="28">
        <f>IF(S185="","",S185/T185-1)</f>
        <v/>
      </c>
      <c r="V185" s="11" t="n"/>
      <c r="W185" s="5" t="n"/>
    </row>
    <row r="186">
      <c r="A186" s="5" t="n"/>
      <c r="B186" s="29" t="n"/>
      <c r="C186" s="5" t="n"/>
      <c r="D186" s="5" t="n"/>
      <c r="E186" s="5" t="n"/>
      <c r="F186" s="30" t="n"/>
      <c r="G186" s="30" t="n"/>
      <c r="H186" s="30" t="n"/>
      <c r="I186" s="31" t="n"/>
      <c r="J186" s="24">
        <f>IF(OR(F186="",I186=""),"",F186*I186)</f>
        <v/>
      </c>
      <c r="K186" s="24">
        <f>IF(OR(F186="",G186="",I186=""),"",(F186-G186)*I186)</f>
        <v/>
      </c>
      <c r="L186" s="11" t="n"/>
      <c r="M186" s="5" t="n"/>
      <c r="N186" s="29" t="n"/>
      <c r="O186" s="30" t="n"/>
      <c r="P186" s="26">
        <f>IF(OR(O186="",F186="",I186=""),"",(O186-F186)*I186)</f>
        <v/>
      </c>
      <c r="Q186" s="27">
        <f>IF(OR(P186="",K186="",K186=0),"",P186/K186)</f>
        <v/>
      </c>
      <c r="R186" s="5" t="n"/>
      <c r="S186" s="24">
        <f>IF(P186="","",StartCap+SUM(P$2:P186))</f>
        <v/>
      </c>
      <c r="T186" s="24">
        <f>IF(S186="","",MAX(StartCap,MAX(S$2:S186)))</f>
        <v/>
      </c>
      <c r="U186" s="28">
        <f>IF(S186="","",S186/T186-1)</f>
        <v/>
      </c>
      <c r="V186" s="11" t="n"/>
      <c r="W186" s="5" t="n"/>
    </row>
    <row r="187">
      <c r="A187" s="5" t="n"/>
      <c r="B187" s="29" t="n"/>
      <c r="C187" s="5" t="n"/>
      <c r="D187" s="5" t="n"/>
      <c r="E187" s="5" t="n"/>
      <c r="F187" s="30" t="n"/>
      <c r="G187" s="30" t="n"/>
      <c r="H187" s="30" t="n"/>
      <c r="I187" s="31" t="n"/>
      <c r="J187" s="24">
        <f>IF(OR(F187="",I187=""),"",F187*I187)</f>
        <v/>
      </c>
      <c r="K187" s="24">
        <f>IF(OR(F187="",G187="",I187=""),"",(F187-G187)*I187)</f>
        <v/>
      </c>
      <c r="L187" s="11" t="n"/>
      <c r="M187" s="5" t="n"/>
      <c r="N187" s="29" t="n"/>
      <c r="O187" s="30" t="n"/>
      <c r="P187" s="26">
        <f>IF(OR(O187="",F187="",I187=""),"",(O187-F187)*I187)</f>
        <v/>
      </c>
      <c r="Q187" s="27">
        <f>IF(OR(P187="",K187="",K187=0),"",P187/K187)</f>
        <v/>
      </c>
      <c r="R187" s="5" t="n"/>
      <c r="S187" s="24">
        <f>IF(P187="","",StartCap+SUM(P$2:P187))</f>
        <v/>
      </c>
      <c r="T187" s="24">
        <f>IF(S187="","",MAX(StartCap,MAX(S$2:S187)))</f>
        <v/>
      </c>
      <c r="U187" s="28">
        <f>IF(S187="","",S187/T187-1)</f>
        <v/>
      </c>
      <c r="V187" s="11" t="n"/>
      <c r="W187" s="5" t="n"/>
    </row>
    <row r="188">
      <c r="A188" s="5" t="n"/>
      <c r="B188" s="29" t="n"/>
      <c r="C188" s="5" t="n"/>
      <c r="D188" s="5" t="n"/>
      <c r="E188" s="5" t="n"/>
      <c r="F188" s="30" t="n"/>
      <c r="G188" s="30" t="n"/>
      <c r="H188" s="30" t="n"/>
      <c r="I188" s="31" t="n"/>
      <c r="J188" s="24">
        <f>IF(OR(F188="",I188=""),"",F188*I188)</f>
        <v/>
      </c>
      <c r="K188" s="24">
        <f>IF(OR(F188="",G188="",I188=""),"",(F188-G188)*I188)</f>
        <v/>
      </c>
      <c r="L188" s="11" t="n"/>
      <c r="M188" s="5" t="n"/>
      <c r="N188" s="29" t="n"/>
      <c r="O188" s="30" t="n"/>
      <c r="P188" s="26">
        <f>IF(OR(O188="",F188="",I188=""),"",(O188-F188)*I188)</f>
        <v/>
      </c>
      <c r="Q188" s="27">
        <f>IF(OR(P188="",K188="",K188=0),"",P188/K188)</f>
        <v/>
      </c>
      <c r="R188" s="5" t="n"/>
      <c r="S188" s="24">
        <f>IF(P188="","",StartCap+SUM(P$2:P188))</f>
        <v/>
      </c>
      <c r="T188" s="24">
        <f>IF(S188="","",MAX(StartCap,MAX(S$2:S188)))</f>
        <v/>
      </c>
      <c r="U188" s="28">
        <f>IF(S188="","",S188/T188-1)</f>
        <v/>
      </c>
      <c r="V188" s="11" t="n"/>
      <c r="W188" s="5" t="n"/>
    </row>
    <row r="189">
      <c r="A189" s="5" t="n"/>
      <c r="B189" s="29" t="n"/>
      <c r="C189" s="5" t="n"/>
      <c r="D189" s="5" t="n"/>
      <c r="E189" s="5" t="n"/>
      <c r="F189" s="30" t="n"/>
      <c r="G189" s="30" t="n"/>
      <c r="H189" s="30" t="n"/>
      <c r="I189" s="31" t="n"/>
      <c r="J189" s="24">
        <f>IF(OR(F189="",I189=""),"",F189*I189)</f>
        <v/>
      </c>
      <c r="K189" s="24">
        <f>IF(OR(F189="",G189="",I189=""),"",(F189-G189)*I189)</f>
        <v/>
      </c>
      <c r="L189" s="11" t="n"/>
      <c r="M189" s="5" t="n"/>
      <c r="N189" s="29" t="n"/>
      <c r="O189" s="30" t="n"/>
      <c r="P189" s="26">
        <f>IF(OR(O189="",F189="",I189=""),"",(O189-F189)*I189)</f>
        <v/>
      </c>
      <c r="Q189" s="27">
        <f>IF(OR(P189="",K189="",K189=0),"",P189/K189)</f>
        <v/>
      </c>
      <c r="R189" s="5" t="n"/>
      <c r="S189" s="24">
        <f>IF(P189="","",StartCap+SUM(P$2:P189))</f>
        <v/>
      </c>
      <c r="T189" s="24">
        <f>IF(S189="","",MAX(StartCap,MAX(S$2:S189)))</f>
        <v/>
      </c>
      <c r="U189" s="28">
        <f>IF(S189="","",S189/T189-1)</f>
        <v/>
      </c>
      <c r="V189" s="11" t="n"/>
      <c r="W189" s="5" t="n"/>
    </row>
    <row r="190">
      <c r="A190" s="5" t="n"/>
      <c r="B190" s="29" t="n"/>
      <c r="C190" s="5" t="n"/>
      <c r="D190" s="5" t="n"/>
      <c r="E190" s="5" t="n"/>
      <c r="F190" s="30" t="n"/>
      <c r="G190" s="30" t="n"/>
      <c r="H190" s="30" t="n"/>
      <c r="I190" s="31" t="n"/>
      <c r="J190" s="24">
        <f>IF(OR(F190="",I190=""),"",F190*I190)</f>
        <v/>
      </c>
      <c r="K190" s="24">
        <f>IF(OR(F190="",G190="",I190=""),"",(F190-G190)*I190)</f>
        <v/>
      </c>
      <c r="L190" s="11" t="n"/>
      <c r="M190" s="5" t="n"/>
      <c r="N190" s="29" t="n"/>
      <c r="O190" s="30" t="n"/>
      <c r="P190" s="26">
        <f>IF(OR(O190="",F190="",I190=""),"",(O190-F190)*I190)</f>
        <v/>
      </c>
      <c r="Q190" s="27">
        <f>IF(OR(P190="",K190="",K190=0),"",P190/K190)</f>
        <v/>
      </c>
      <c r="R190" s="5" t="n"/>
      <c r="S190" s="24">
        <f>IF(P190="","",StartCap+SUM(P$2:P190))</f>
        <v/>
      </c>
      <c r="T190" s="24">
        <f>IF(S190="","",MAX(StartCap,MAX(S$2:S190)))</f>
        <v/>
      </c>
      <c r="U190" s="28">
        <f>IF(S190="","",S190/T190-1)</f>
        <v/>
      </c>
      <c r="V190" s="11" t="n"/>
      <c r="W190" s="5" t="n"/>
    </row>
    <row r="191">
      <c r="A191" s="5" t="n"/>
      <c r="B191" s="29" t="n"/>
      <c r="C191" s="5" t="n"/>
      <c r="D191" s="5" t="n"/>
      <c r="E191" s="5" t="n"/>
      <c r="F191" s="30" t="n"/>
      <c r="G191" s="30" t="n"/>
      <c r="H191" s="30" t="n"/>
      <c r="I191" s="31" t="n"/>
      <c r="J191" s="24">
        <f>IF(OR(F191="",I191=""),"",F191*I191)</f>
        <v/>
      </c>
      <c r="K191" s="24">
        <f>IF(OR(F191="",G191="",I191=""),"",(F191-G191)*I191)</f>
        <v/>
      </c>
      <c r="L191" s="11" t="n"/>
      <c r="M191" s="5" t="n"/>
      <c r="N191" s="29" t="n"/>
      <c r="O191" s="30" t="n"/>
      <c r="P191" s="26">
        <f>IF(OR(O191="",F191="",I191=""),"",(O191-F191)*I191)</f>
        <v/>
      </c>
      <c r="Q191" s="27">
        <f>IF(OR(P191="",K191="",K191=0),"",P191/K191)</f>
        <v/>
      </c>
      <c r="R191" s="5" t="n"/>
      <c r="S191" s="24">
        <f>IF(P191="","",StartCap+SUM(P$2:P191))</f>
        <v/>
      </c>
      <c r="T191" s="24">
        <f>IF(S191="","",MAX(StartCap,MAX(S$2:S191)))</f>
        <v/>
      </c>
      <c r="U191" s="28">
        <f>IF(S191="","",S191/T191-1)</f>
        <v/>
      </c>
      <c r="V191" s="11" t="n"/>
      <c r="W191" s="5" t="n"/>
    </row>
    <row r="192">
      <c r="A192" s="5" t="n"/>
      <c r="B192" s="29" t="n"/>
      <c r="C192" s="5" t="n"/>
      <c r="D192" s="5" t="n"/>
      <c r="E192" s="5" t="n"/>
      <c r="F192" s="30" t="n"/>
      <c r="G192" s="30" t="n"/>
      <c r="H192" s="30" t="n"/>
      <c r="I192" s="31" t="n"/>
      <c r="J192" s="24">
        <f>IF(OR(F192="",I192=""),"",F192*I192)</f>
        <v/>
      </c>
      <c r="K192" s="24">
        <f>IF(OR(F192="",G192="",I192=""),"",(F192-G192)*I192)</f>
        <v/>
      </c>
      <c r="L192" s="11" t="n"/>
      <c r="M192" s="5" t="n"/>
      <c r="N192" s="29" t="n"/>
      <c r="O192" s="30" t="n"/>
      <c r="P192" s="26">
        <f>IF(OR(O192="",F192="",I192=""),"",(O192-F192)*I192)</f>
        <v/>
      </c>
      <c r="Q192" s="27">
        <f>IF(OR(P192="",K192="",K192=0),"",P192/K192)</f>
        <v/>
      </c>
      <c r="R192" s="5" t="n"/>
      <c r="S192" s="24">
        <f>IF(P192="","",StartCap+SUM(P$2:P192))</f>
        <v/>
      </c>
      <c r="T192" s="24">
        <f>IF(S192="","",MAX(StartCap,MAX(S$2:S192)))</f>
        <v/>
      </c>
      <c r="U192" s="28">
        <f>IF(S192="","",S192/T192-1)</f>
        <v/>
      </c>
      <c r="V192" s="11" t="n"/>
      <c r="W192" s="5" t="n"/>
    </row>
    <row r="193">
      <c r="A193" s="5" t="n"/>
      <c r="B193" s="29" t="n"/>
      <c r="C193" s="5" t="n"/>
      <c r="D193" s="5" t="n"/>
      <c r="E193" s="5" t="n"/>
      <c r="F193" s="30" t="n"/>
      <c r="G193" s="30" t="n"/>
      <c r="H193" s="30" t="n"/>
      <c r="I193" s="31" t="n"/>
      <c r="J193" s="24">
        <f>IF(OR(F193="",I193=""),"",F193*I193)</f>
        <v/>
      </c>
      <c r="K193" s="24">
        <f>IF(OR(F193="",G193="",I193=""),"",(F193-G193)*I193)</f>
        <v/>
      </c>
      <c r="L193" s="11" t="n"/>
      <c r="M193" s="5" t="n"/>
      <c r="N193" s="29" t="n"/>
      <c r="O193" s="30" t="n"/>
      <c r="P193" s="26">
        <f>IF(OR(O193="",F193="",I193=""),"",(O193-F193)*I193)</f>
        <v/>
      </c>
      <c r="Q193" s="27">
        <f>IF(OR(P193="",K193="",K193=0),"",P193/K193)</f>
        <v/>
      </c>
      <c r="R193" s="5" t="n"/>
      <c r="S193" s="24">
        <f>IF(P193="","",StartCap+SUM(P$2:P193))</f>
        <v/>
      </c>
      <c r="T193" s="24">
        <f>IF(S193="","",MAX(StartCap,MAX(S$2:S193)))</f>
        <v/>
      </c>
      <c r="U193" s="28">
        <f>IF(S193="","",S193/T193-1)</f>
        <v/>
      </c>
      <c r="V193" s="11" t="n"/>
      <c r="W193" s="5" t="n"/>
    </row>
    <row r="194">
      <c r="A194" s="5" t="n"/>
      <c r="B194" s="29" t="n"/>
      <c r="C194" s="5" t="n"/>
      <c r="D194" s="5" t="n"/>
      <c r="E194" s="5" t="n"/>
      <c r="F194" s="30" t="n"/>
      <c r="G194" s="30" t="n"/>
      <c r="H194" s="30" t="n"/>
      <c r="I194" s="31" t="n"/>
      <c r="J194" s="24">
        <f>IF(OR(F194="",I194=""),"",F194*I194)</f>
        <v/>
      </c>
      <c r="K194" s="24">
        <f>IF(OR(F194="",G194="",I194=""),"",(F194-G194)*I194)</f>
        <v/>
      </c>
      <c r="L194" s="11" t="n"/>
      <c r="M194" s="5" t="n"/>
      <c r="N194" s="29" t="n"/>
      <c r="O194" s="30" t="n"/>
      <c r="P194" s="26">
        <f>IF(OR(O194="",F194="",I194=""),"",(O194-F194)*I194)</f>
        <v/>
      </c>
      <c r="Q194" s="27">
        <f>IF(OR(P194="",K194="",K194=0),"",P194/K194)</f>
        <v/>
      </c>
      <c r="R194" s="5" t="n"/>
      <c r="S194" s="24">
        <f>IF(P194="","",StartCap+SUM(P$2:P194))</f>
        <v/>
      </c>
      <c r="T194" s="24">
        <f>IF(S194="","",MAX(StartCap,MAX(S$2:S194)))</f>
        <v/>
      </c>
      <c r="U194" s="28">
        <f>IF(S194="","",S194/T194-1)</f>
        <v/>
      </c>
      <c r="V194" s="11" t="n"/>
      <c r="W194" s="5" t="n"/>
    </row>
    <row r="195">
      <c r="A195" s="5" t="n"/>
      <c r="B195" s="29" t="n"/>
      <c r="C195" s="5" t="n"/>
      <c r="D195" s="5" t="n"/>
      <c r="E195" s="5" t="n"/>
      <c r="F195" s="30" t="n"/>
      <c r="G195" s="30" t="n"/>
      <c r="H195" s="30" t="n"/>
      <c r="I195" s="31" t="n"/>
      <c r="J195" s="24">
        <f>IF(OR(F195="",I195=""),"",F195*I195)</f>
        <v/>
      </c>
      <c r="K195" s="24">
        <f>IF(OR(F195="",G195="",I195=""),"",(F195-G195)*I195)</f>
        <v/>
      </c>
      <c r="L195" s="11" t="n"/>
      <c r="M195" s="5" t="n"/>
      <c r="N195" s="29" t="n"/>
      <c r="O195" s="30" t="n"/>
      <c r="P195" s="26">
        <f>IF(OR(O195="",F195="",I195=""),"",(O195-F195)*I195)</f>
        <v/>
      </c>
      <c r="Q195" s="27">
        <f>IF(OR(P195="",K195="",K195=0),"",P195/K195)</f>
        <v/>
      </c>
      <c r="R195" s="5" t="n"/>
      <c r="S195" s="24">
        <f>IF(P195="","",StartCap+SUM(P$2:P195))</f>
        <v/>
      </c>
      <c r="T195" s="24">
        <f>IF(S195="","",MAX(StartCap,MAX(S$2:S195)))</f>
        <v/>
      </c>
      <c r="U195" s="28">
        <f>IF(S195="","",S195/T195-1)</f>
        <v/>
      </c>
      <c r="V195" s="11" t="n"/>
      <c r="W195" s="5" t="n"/>
    </row>
    <row r="196">
      <c r="A196" s="5" t="n"/>
      <c r="B196" s="29" t="n"/>
      <c r="C196" s="5" t="n"/>
      <c r="D196" s="5" t="n"/>
      <c r="E196" s="5" t="n"/>
      <c r="F196" s="30" t="n"/>
      <c r="G196" s="30" t="n"/>
      <c r="H196" s="30" t="n"/>
      <c r="I196" s="31" t="n"/>
      <c r="J196" s="24">
        <f>IF(OR(F196="",I196=""),"",F196*I196)</f>
        <v/>
      </c>
      <c r="K196" s="24">
        <f>IF(OR(F196="",G196="",I196=""),"",(F196-G196)*I196)</f>
        <v/>
      </c>
      <c r="L196" s="11" t="n"/>
      <c r="M196" s="5" t="n"/>
      <c r="N196" s="29" t="n"/>
      <c r="O196" s="30" t="n"/>
      <c r="P196" s="26">
        <f>IF(OR(O196="",F196="",I196=""),"",(O196-F196)*I196)</f>
        <v/>
      </c>
      <c r="Q196" s="27">
        <f>IF(OR(P196="",K196="",K196=0),"",P196/K196)</f>
        <v/>
      </c>
      <c r="R196" s="5" t="n"/>
      <c r="S196" s="24">
        <f>IF(P196="","",StartCap+SUM(P$2:P196))</f>
        <v/>
      </c>
      <c r="T196" s="24">
        <f>IF(S196="","",MAX(StartCap,MAX(S$2:S196)))</f>
        <v/>
      </c>
      <c r="U196" s="28">
        <f>IF(S196="","",S196/T196-1)</f>
        <v/>
      </c>
      <c r="V196" s="11" t="n"/>
      <c r="W196" s="5" t="n"/>
    </row>
    <row r="197">
      <c r="A197" s="5" t="n"/>
      <c r="B197" s="29" t="n"/>
      <c r="C197" s="5" t="n"/>
      <c r="D197" s="5" t="n"/>
      <c r="E197" s="5" t="n"/>
      <c r="F197" s="30" t="n"/>
      <c r="G197" s="30" t="n"/>
      <c r="H197" s="30" t="n"/>
      <c r="I197" s="31" t="n"/>
      <c r="J197" s="24">
        <f>IF(OR(F197="",I197=""),"",F197*I197)</f>
        <v/>
      </c>
      <c r="K197" s="24">
        <f>IF(OR(F197="",G197="",I197=""),"",(F197-G197)*I197)</f>
        <v/>
      </c>
      <c r="L197" s="11" t="n"/>
      <c r="M197" s="5" t="n"/>
      <c r="N197" s="29" t="n"/>
      <c r="O197" s="30" t="n"/>
      <c r="P197" s="26">
        <f>IF(OR(O197="",F197="",I197=""),"",(O197-F197)*I197)</f>
        <v/>
      </c>
      <c r="Q197" s="27">
        <f>IF(OR(P197="",K197="",K197=0),"",P197/K197)</f>
        <v/>
      </c>
      <c r="R197" s="5" t="n"/>
      <c r="S197" s="24">
        <f>IF(P197="","",StartCap+SUM(P$2:P197))</f>
        <v/>
      </c>
      <c r="T197" s="24">
        <f>IF(S197="","",MAX(StartCap,MAX(S$2:S197)))</f>
        <v/>
      </c>
      <c r="U197" s="28">
        <f>IF(S197="","",S197/T197-1)</f>
        <v/>
      </c>
      <c r="V197" s="11" t="n"/>
      <c r="W197" s="5" t="n"/>
    </row>
    <row r="198">
      <c r="A198" s="5" t="n"/>
      <c r="B198" s="29" t="n"/>
      <c r="C198" s="5" t="n"/>
      <c r="D198" s="5" t="n"/>
      <c r="E198" s="5" t="n"/>
      <c r="F198" s="30" t="n"/>
      <c r="G198" s="30" t="n"/>
      <c r="H198" s="30" t="n"/>
      <c r="I198" s="31" t="n"/>
      <c r="J198" s="24">
        <f>IF(OR(F198="",I198=""),"",F198*I198)</f>
        <v/>
      </c>
      <c r="K198" s="24">
        <f>IF(OR(F198="",G198="",I198=""),"",(F198-G198)*I198)</f>
        <v/>
      </c>
      <c r="L198" s="11" t="n"/>
      <c r="M198" s="5" t="n"/>
      <c r="N198" s="29" t="n"/>
      <c r="O198" s="30" t="n"/>
      <c r="P198" s="26">
        <f>IF(OR(O198="",F198="",I198=""),"",(O198-F198)*I198)</f>
        <v/>
      </c>
      <c r="Q198" s="27">
        <f>IF(OR(P198="",K198="",K198=0),"",P198/K198)</f>
        <v/>
      </c>
      <c r="R198" s="5" t="n"/>
      <c r="S198" s="24">
        <f>IF(P198="","",StartCap+SUM(P$2:P198))</f>
        <v/>
      </c>
      <c r="T198" s="24">
        <f>IF(S198="","",MAX(StartCap,MAX(S$2:S198)))</f>
        <v/>
      </c>
      <c r="U198" s="28">
        <f>IF(S198="","",S198/T198-1)</f>
        <v/>
      </c>
      <c r="V198" s="11" t="n"/>
      <c r="W198" s="5" t="n"/>
    </row>
    <row r="199">
      <c r="A199" s="5" t="n"/>
      <c r="B199" s="29" t="n"/>
      <c r="C199" s="5" t="n"/>
      <c r="D199" s="5" t="n"/>
      <c r="E199" s="5" t="n"/>
      <c r="F199" s="30" t="n"/>
      <c r="G199" s="30" t="n"/>
      <c r="H199" s="30" t="n"/>
      <c r="I199" s="31" t="n"/>
      <c r="J199" s="24">
        <f>IF(OR(F199="",I199=""),"",F199*I199)</f>
        <v/>
      </c>
      <c r="K199" s="24">
        <f>IF(OR(F199="",G199="",I199=""),"",(F199-G199)*I199)</f>
        <v/>
      </c>
      <c r="L199" s="11" t="n"/>
      <c r="M199" s="5" t="n"/>
      <c r="N199" s="29" t="n"/>
      <c r="O199" s="30" t="n"/>
      <c r="P199" s="26">
        <f>IF(OR(O199="",F199="",I199=""),"",(O199-F199)*I199)</f>
        <v/>
      </c>
      <c r="Q199" s="27">
        <f>IF(OR(P199="",K199="",K199=0),"",P199/K199)</f>
        <v/>
      </c>
      <c r="R199" s="5" t="n"/>
      <c r="S199" s="24">
        <f>IF(P199="","",StartCap+SUM(P$2:P199))</f>
        <v/>
      </c>
      <c r="T199" s="24">
        <f>IF(S199="","",MAX(StartCap,MAX(S$2:S199)))</f>
        <v/>
      </c>
      <c r="U199" s="28">
        <f>IF(S199="","",S199/T199-1)</f>
        <v/>
      </c>
      <c r="V199" s="11" t="n"/>
      <c r="W199" s="5" t="n"/>
    </row>
    <row r="200">
      <c r="A200" s="5" t="n"/>
      <c r="B200" s="29" t="n"/>
      <c r="C200" s="5" t="n"/>
      <c r="D200" s="5" t="n"/>
      <c r="E200" s="5" t="n"/>
      <c r="F200" s="30" t="n"/>
      <c r="G200" s="30" t="n"/>
      <c r="H200" s="30" t="n"/>
      <c r="I200" s="31" t="n"/>
      <c r="J200" s="24">
        <f>IF(OR(F200="",I200=""),"",F200*I200)</f>
        <v/>
      </c>
      <c r="K200" s="24">
        <f>IF(OR(F200="",G200="",I200=""),"",(F200-G200)*I200)</f>
        <v/>
      </c>
      <c r="L200" s="11" t="n"/>
      <c r="M200" s="5" t="n"/>
      <c r="N200" s="29" t="n"/>
      <c r="O200" s="30" t="n"/>
      <c r="P200" s="26">
        <f>IF(OR(O200="",F200="",I200=""),"",(O200-F200)*I200)</f>
        <v/>
      </c>
      <c r="Q200" s="27">
        <f>IF(OR(P200="",K200="",K200=0),"",P200/K200)</f>
        <v/>
      </c>
      <c r="R200" s="5" t="n"/>
      <c r="S200" s="24">
        <f>IF(P200="","",StartCap+SUM(P$2:P200))</f>
        <v/>
      </c>
      <c r="T200" s="24">
        <f>IF(S200="","",MAX(StartCap,MAX(S$2:S200)))</f>
        <v/>
      </c>
      <c r="U200" s="28">
        <f>IF(S200="","",S200/T200-1)</f>
        <v/>
      </c>
      <c r="V200" s="11" t="n"/>
      <c r="W200" s="5" t="n"/>
    </row>
    <row r="201">
      <c r="A201" s="5" t="n"/>
      <c r="B201" s="29" t="n"/>
      <c r="C201" s="5" t="n"/>
      <c r="D201" s="5" t="n"/>
      <c r="E201" s="5" t="n"/>
      <c r="F201" s="30" t="n"/>
      <c r="G201" s="30" t="n"/>
      <c r="H201" s="30" t="n"/>
      <c r="I201" s="31" t="n"/>
      <c r="J201" s="24">
        <f>IF(OR(F201="",I201=""),"",F201*I201)</f>
        <v/>
      </c>
      <c r="K201" s="24">
        <f>IF(OR(F201="",G201="",I201=""),"",(F201-G201)*I201)</f>
        <v/>
      </c>
      <c r="L201" s="11" t="n"/>
      <c r="M201" s="5" t="n"/>
      <c r="N201" s="29" t="n"/>
      <c r="O201" s="30" t="n"/>
      <c r="P201" s="26">
        <f>IF(OR(O201="",F201="",I201=""),"",(O201-F201)*I201)</f>
        <v/>
      </c>
      <c r="Q201" s="27">
        <f>IF(OR(P201="",K201="",K201=0),"",P201/K201)</f>
        <v/>
      </c>
      <c r="R201" s="5" t="n"/>
      <c r="S201" s="24">
        <f>IF(P201="","",StartCap+SUM(P$2:P201))</f>
        <v/>
      </c>
      <c r="T201" s="24">
        <f>IF(S201="","",MAX(StartCap,MAX(S$2:S201)))</f>
        <v/>
      </c>
      <c r="U201" s="28">
        <f>IF(S201="","",S201/T201-1)</f>
        <v/>
      </c>
      <c r="V201" s="11" t="n"/>
      <c r="W201" s="5" t="n"/>
    </row>
    <row r="202">
      <c r="A202" s="5" t="n"/>
      <c r="B202" s="29" t="n"/>
      <c r="C202" s="5" t="n"/>
      <c r="D202" s="5" t="n"/>
      <c r="E202" s="5" t="n"/>
      <c r="F202" s="30" t="n"/>
      <c r="G202" s="30" t="n"/>
      <c r="H202" s="30" t="n"/>
      <c r="I202" s="31" t="n"/>
      <c r="J202" s="24">
        <f>IF(OR(F202="",I202=""),"",F202*I202)</f>
        <v/>
      </c>
      <c r="K202" s="24">
        <f>IF(OR(F202="",G202="",I202=""),"",(F202-G202)*I202)</f>
        <v/>
      </c>
      <c r="L202" s="11" t="n"/>
      <c r="M202" s="5" t="n"/>
      <c r="N202" s="29" t="n"/>
      <c r="O202" s="30" t="n"/>
      <c r="P202" s="26">
        <f>IF(OR(O202="",F202="",I202=""),"",(O202-F202)*I202)</f>
        <v/>
      </c>
      <c r="Q202" s="27">
        <f>IF(OR(P202="",K202="",K202=0),"",P202/K202)</f>
        <v/>
      </c>
      <c r="R202" s="5" t="n"/>
      <c r="S202" s="24">
        <f>IF(P202="","",StartCap+SUM(P$2:P202))</f>
        <v/>
      </c>
      <c r="T202" s="24">
        <f>IF(S202="","",MAX(StartCap,MAX(S$2:S202)))</f>
        <v/>
      </c>
      <c r="U202" s="28">
        <f>IF(S202="","",S202/T202-1)</f>
        <v/>
      </c>
      <c r="V202" s="11" t="n"/>
      <c r="W202" s="5" t="n"/>
    </row>
    <row r="203">
      <c r="A203" s="5" t="n"/>
      <c r="B203" s="29" t="n"/>
      <c r="C203" s="5" t="n"/>
      <c r="D203" s="5" t="n"/>
      <c r="E203" s="5" t="n"/>
      <c r="F203" s="30" t="n"/>
      <c r="G203" s="30" t="n"/>
      <c r="H203" s="30" t="n"/>
      <c r="I203" s="31" t="n"/>
      <c r="J203" s="24">
        <f>IF(OR(F203="",I203=""),"",F203*I203)</f>
        <v/>
      </c>
      <c r="K203" s="24">
        <f>IF(OR(F203="",G203="",I203=""),"",(F203-G203)*I203)</f>
        <v/>
      </c>
      <c r="L203" s="11" t="n"/>
      <c r="M203" s="5" t="n"/>
      <c r="N203" s="29" t="n"/>
      <c r="O203" s="30" t="n"/>
      <c r="P203" s="26">
        <f>IF(OR(O203="",F203="",I203=""),"",(O203-F203)*I203)</f>
        <v/>
      </c>
      <c r="Q203" s="27">
        <f>IF(OR(P203="",K203="",K203=0),"",P203/K203)</f>
        <v/>
      </c>
      <c r="R203" s="5" t="n"/>
      <c r="S203" s="24">
        <f>IF(P203="","",StartCap+SUM(P$2:P203))</f>
        <v/>
      </c>
      <c r="T203" s="24">
        <f>IF(S203="","",MAX(StartCap,MAX(S$2:S203)))</f>
        <v/>
      </c>
      <c r="U203" s="28">
        <f>IF(S203="","",S203/T203-1)</f>
        <v/>
      </c>
      <c r="V203" s="11" t="n"/>
      <c r="W203" s="5" t="n"/>
    </row>
    <row r="204">
      <c r="A204" s="5" t="n"/>
      <c r="B204" s="29" t="n"/>
      <c r="C204" s="5" t="n"/>
      <c r="D204" s="5" t="n"/>
      <c r="E204" s="5" t="n"/>
      <c r="F204" s="30" t="n"/>
      <c r="G204" s="30" t="n"/>
      <c r="H204" s="30" t="n"/>
      <c r="I204" s="31" t="n"/>
      <c r="J204" s="24">
        <f>IF(OR(F204="",I204=""),"",F204*I204)</f>
        <v/>
      </c>
      <c r="K204" s="24">
        <f>IF(OR(F204="",G204="",I204=""),"",(F204-G204)*I204)</f>
        <v/>
      </c>
      <c r="L204" s="11" t="n"/>
      <c r="M204" s="5" t="n"/>
      <c r="N204" s="29" t="n"/>
      <c r="O204" s="30" t="n"/>
      <c r="P204" s="26">
        <f>IF(OR(O204="",F204="",I204=""),"",(O204-F204)*I204)</f>
        <v/>
      </c>
      <c r="Q204" s="27">
        <f>IF(OR(P204="",K204="",K204=0),"",P204/K204)</f>
        <v/>
      </c>
      <c r="R204" s="5" t="n"/>
      <c r="S204" s="24">
        <f>IF(P204="","",StartCap+SUM(P$2:P204))</f>
        <v/>
      </c>
      <c r="T204" s="24">
        <f>IF(S204="","",MAX(StartCap,MAX(S$2:S204)))</f>
        <v/>
      </c>
      <c r="U204" s="28">
        <f>IF(S204="","",S204/T204-1)</f>
        <v/>
      </c>
      <c r="V204" s="11" t="n"/>
      <c r="W204" s="5" t="n"/>
    </row>
    <row r="205">
      <c r="A205" s="5" t="n"/>
      <c r="B205" s="29" t="n"/>
      <c r="C205" s="5" t="n"/>
      <c r="D205" s="5" t="n"/>
      <c r="E205" s="5" t="n"/>
      <c r="F205" s="30" t="n"/>
      <c r="G205" s="30" t="n"/>
      <c r="H205" s="30" t="n"/>
      <c r="I205" s="31" t="n"/>
      <c r="J205" s="24">
        <f>IF(OR(F205="",I205=""),"",F205*I205)</f>
        <v/>
      </c>
      <c r="K205" s="24">
        <f>IF(OR(F205="",G205="",I205=""),"",(F205-G205)*I205)</f>
        <v/>
      </c>
      <c r="L205" s="11" t="n"/>
      <c r="M205" s="5" t="n"/>
      <c r="N205" s="29" t="n"/>
      <c r="O205" s="30" t="n"/>
      <c r="P205" s="26">
        <f>IF(OR(O205="",F205="",I205=""),"",(O205-F205)*I205)</f>
        <v/>
      </c>
      <c r="Q205" s="27">
        <f>IF(OR(P205="",K205="",K205=0),"",P205/K205)</f>
        <v/>
      </c>
      <c r="R205" s="5" t="n"/>
      <c r="S205" s="24">
        <f>IF(P205="","",StartCap+SUM(P$2:P205))</f>
        <v/>
      </c>
      <c r="T205" s="24">
        <f>IF(S205="","",MAX(StartCap,MAX(S$2:S205)))</f>
        <v/>
      </c>
      <c r="U205" s="28">
        <f>IF(S205="","",S205/T205-1)</f>
        <v/>
      </c>
      <c r="V205" s="11" t="n"/>
      <c r="W205" s="5" t="n"/>
    </row>
    <row r="206">
      <c r="A206" s="5" t="n"/>
      <c r="B206" s="29" t="n"/>
      <c r="C206" s="5" t="n"/>
      <c r="D206" s="5" t="n"/>
      <c r="E206" s="5" t="n"/>
      <c r="F206" s="30" t="n"/>
      <c r="G206" s="30" t="n"/>
      <c r="H206" s="30" t="n"/>
      <c r="I206" s="31" t="n"/>
      <c r="J206" s="24">
        <f>IF(OR(F206="",I206=""),"",F206*I206)</f>
        <v/>
      </c>
      <c r="K206" s="24">
        <f>IF(OR(F206="",G206="",I206=""),"",(F206-G206)*I206)</f>
        <v/>
      </c>
      <c r="L206" s="11" t="n"/>
      <c r="M206" s="5" t="n"/>
      <c r="N206" s="29" t="n"/>
      <c r="O206" s="30" t="n"/>
      <c r="P206" s="26">
        <f>IF(OR(O206="",F206="",I206=""),"",(O206-F206)*I206)</f>
        <v/>
      </c>
      <c r="Q206" s="27">
        <f>IF(OR(P206="",K206="",K206=0),"",P206/K206)</f>
        <v/>
      </c>
      <c r="R206" s="5" t="n"/>
      <c r="S206" s="24">
        <f>IF(P206="","",StartCap+SUM(P$2:P206))</f>
        <v/>
      </c>
      <c r="T206" s="24">
        <f>IF(S206="","",MAX(StartCap,MAX(S$2:S206)))</f>
        <v/>
      </c>
      <c r="U206" s="28">
        <f>IF(S206="","",S206/T206-1)</f>
        <v/>
      </c>
      <c r="V206" s="11" t="n"/>
      <c r="W206" s="5" t="n"/>
    </row>
    <row r="207">
      <c r="A207" s="5" t="n"/>
      <c r="B207" s="29" t="n"/>
      <c r="C207" s="5" t="n"/>
      <c r="D207" s="5" t="n"/>
      <c r="E207" s="5" t="n"/>
      <c r="F207" s="30" t="n"/>
      <c r="G207" s="30" t="n"/>
      <c r="H207" s="30" t="n"/>
      <c r="I207" s="31" t="n"/>
      <c r="J207" s="24">
        <f>IF(OR(F207="",I207=""),"",F207*I207)</f>
        <v/>
      </c>
      <c r="K207" s="24">
        <f>IF(OR(F207="",G207="",I207=""),"",(F207-G207)*I207)</f>
        <v/>
      </c>
      <c r="L207" s="11" t="n"/>
      <c r="M207" s="5" t="n"/>
      <c r="N207" s="29" t="n"/>
      <c r="O207" s="30" t="n"/>
      <c r="P207" s="26">
        <f>IF(OR(O207="",F207="",I207=""),"",(O207-F207)*I207)</f>
        <v/>
      </c>
      <c r="Q207" s="27">
        <f>IF(OR(P207="",K207="",K207=0),"",P207/K207)</f>
        <v/>
      </c>
      <c r="R207" s="5" t="n"/>
      <c r="S207" s="24">
        <f>IF(P207="","",StartCap+SUM(P$2:P207))</f>
        <v/>
      </c>
      <c r="T207" s="24">
        <f>IF(S207="","",MAX(StartCap,MAX(S$2:S207)))</f>
        <v/>
      </c>
      <c r="U207" s="28">
        <f>IF(S207="","",S207/T207-1)</f>
        <v/>
      </c>
      <c r="V207" s="11" t="n"/>
      <c r="W207" s="5" t="n"/>
    </row>
    <row r="208">
      <c r="A208" s="5" t="n"/>
      <c r="B208" s="29" t="n"/>
      <c r="C208" s="5" t="n"/>
      <c r="D208" s="5" t="n"/>
      <c r="E208" s="5" t="n"/>
      <c r="F208" s="30" t="n"/>
      <c r="G208" s="30" t="n"/>
      <c r="H208" s="30" t="n"/>
      <c r="I208" s="31" t="n"/>
      <c r="J208" s="24">
        <f>IF(OR(F208="",I208=""),"",F208*I208)</f>
        <v/>
      </c>
      <c r="K208" s="24">
        <f>IF(OR(F208="",G208="",I208=""),"",(F208-G208)*I208)</f>
        <v/>
      </c>
      <c r="L208" s="11" t="n"/>
      <c r="M208" s="5" t="n"/>
      <c r="N208" s="29" t="n"/>
      <c r="O208" s="30" t="n"/>
      <c r="P208" s="26">
        <f>IF(OR(O208="",F208="",I208=""),"",(O208-F208)*I208)</f>
        <v/>
      </c>
      <c r="Q208" s="27">
        <f>IF(OR(P208="",K208="",K208=0),"",P208/K208)</f>
        <v/>
      </c>
      <c r="R208" s="5" t="n"/>
      <c r="S208" s="24">
        <f>IF(P208="","",StartCap+SUM(P$2:P208))</f>
        <v/>
      </c>
      <c r="T208" s="24">
        <f>IF(S208="","",MAX(StartCap,MAX(S$2:S208)))</f>
        <v/>
      </c>
      <c r="U208" s="28">
        <f>IF(S208="","",S208/T208-1)</f>
        <v/>
      </c>
      <c r="V208" s="11" t="n"/>
      <c r="W208" s="5" t="n"/>
    </row>
    <row r="209">
      <c r="A209" s="5" t="n"/>
      <c r="B209" s="29" t="n"/>
      <c r="C209" s="5" t="n"/>
      <c r="D209" s="5" t="n"/>
      <c r="E209" s="5" t="n"/>
      <c r="F209" s="30" t="n"/>
      <c r="G209" s="30" t="n"/>
      <c r="H209" s="30" t="n"/>
      <c r="I209" s="31" t="n"/>
      <c r="J209" s="24">
        <f>IF(OR(F209="",I209=""),"",F209*I209)</f>
        <v/>
      </c>
      <c r="K209" s="24">
        <f>IF(OR(F209="",G209="",I209=""),"",(F209-G209)*I209)</f>
        <v/>
      </c>
      <c r="L209" s="11" t="n"/>
      <c r="M209" s="5" t="n"/>
      <c r="N209" s="29" t="n"/>
      <c r="O209" s="30" t="n"/>
      <c r="P209" s="26">
        <f>IF(OR(O209="",F209="",I209=""),"",(O209-F209)*I209)</f>
        <v/>
      </c>
      <c r="Q209" s="27">
        <f>IF(OR(P209="",K209="",K209=0),"",P209/K209)</f>
        <v/>
      </c>
      <c r="R209" s="5" t="n"/>
      <c r="S209" s="24">
        <f>IF(P209="","",StartCap+SUM(P$2:P209))</f>
        <v/>
      </c>
      <c r="T209" s="24">
        <f>IF(S209="","",MAX(StartCap,MAX(S$2:S209)))</f>
        <v/>
      </c>
      <c r="U209" s="28">
        <f>IF(S209="","",S209/T209-1)</f>
        <v/>
      </c>
      <c r="V209" s="11" t="n"/>
      <c r="W209" s="5" t="n"/>
    </row>
    <row r="210">
      <c r="A210" s="5" t="n"/>
      <c r="B210" s="29" t="n"/>
      <c r="C210" s="5" t="n"/>
      <c r="D210" s="5" t="n"/>
      <c r="E210" s="5" t="n"/>
      <c r="F210" s="30" t="n"/>
      <c r="G210" s="30" t="n"/>
      <c r="H210" s="30" t="n"/>
      <c r="I210" s="31" t="n"/>
      <c r="J210" s="24">
        <f>IF(OR(F210="",I210=""),"",F210*I210)</f>
        <v/>
      </c>
      <c r="K210" s="24">
        <f>IF(OR(F210="",G210="",I210=""),"",(F210-G210)*I210)</f>
        <v/>
      </c>
      <c r="L210" s="11" t="n"/>
      <c r="M210" s="5" t="n"/>
      <c r="N210" s="29" t="n"/>
      <c r="O210" s="30" t="n"/>
      <c r="P210" s="26">
        <f>IF(OR(O210="",F210="",I210=""),"",(O210-F210)*I210)</f>
        <v/>
      </c>
      <c r="Q210" s="27">
        <f>IF(OR(P210="",K210="",K210=0),"",P210/K210)</f>
        <v/>
      </c>
      <c r="R210" s="5" t="n"/>
      <c r="S210" s="24">
        <f>IF(P210="","",StartCap+SUM(P$2:P210))</f>
        <v/>
      </c>
      <c r="T210" s="24">
        <f>IF(S210="","",MAX(StartCap,MAX(S$2:S210)))</f>
        <v/>
      </c>
      <c r="U210" s="28">
        <f>IF(S210="","",S210/T210-1)</f>
        <v/>
      </c>
      <c r="V210" s="11" t="n"/>
      <c r="W210" s="5" t="n"/>
    </row>
    <row r="211">
      <c r="A211" s="5" t="n"/>
      <c r="B211" s="29" t="n"/>
      <c r="C211" s="5" t="n"/>
      <c r="D211" s="5" t="n"/>
      <c r="E211" s="5" t="n"/>
      <c r="F211" s="30" t="n"/>
      <c r="G211" s="30" t="n"/>
      <c r="H211" s="30" t="n"/>
      <c r="I211" s="31" t="n"/>
      <c r="J211" s="24">
        <f>IF(OR(F211="",I211=""),"",F211*I211)</f>
        <v/>
      </c>
      <c r="K211" s="24">
        <f>IF(OR(F211="",G211="",I211=""),"",(F211-G211)*I211)</f>
        <v/>
      </c>
      <c r="L211" s="11" t="n"/>
      <c r="M211" s="5" t="n"/>
      <c r="N211" s="29" t="n"/>
      <c r="O211" s="30" t="n"/>
      <c r="P211" s="26">
        <f>IF(OR(O211="",F211="",I211=""),"",(O211-F211)*I211)</f>
        <v/>
      </c>
      <c r="Q211" s="27">
        <f>IF(OR(P211="",K211="",K211=0),"",P211/K211)</f>
        <v/>
      </c>
      <c r="R211" s="5" t="n"/>
      <c r="S211" s="24">
        <f>IF(P211="","",StartCap+SUM(P$2:P211))</f>
        <v/>
      </c>
      <c r="T211" s="24">
        <f>IF(S211="","",MAX(StartCap,MAX(S$2:S211)))</f>
        <v/>
      </c>
      <c r="U211" s="28">
        <f>IF(S211="","",S211/T211-1)</f>
        <v/>
      </c>
      <c r="V211" s="11" t="n"/>
      <c r="W211" s="5" t="n"/>
    </row>
    <row r="212">
      <c r="A212" s="5" t="n"/>
      <c r="B212" s="29" t="n"/>
      <c r="C212" s="5" t="n"/>
      <c r="D212" s="5" t="n"/>
      <c r="E212" s="5" t="n"/>
      <c r="F212" s="30" t="n"/>
      <c r="G212" s="30" t="n"/>
      <c r="H212" s="30" t="n"/>
      <c r="I212" s="31" t="n"/>
      <c r="J212" s="24">
        <f>IF(OR(F212="",I212=""),"",F212*I212)</f>
        <v/>
      </c>
      <c r="K212" s="24">
        <f>IF(OR(F212="",G212="",I212=""),"",(F212-G212)*I212)</f>
        <v/>
      </c>
      <c r="L212" s="11" t="n"/>
      <c r="M212" s="5" t="n"/>
      <c r="N212" s="29" t="n"/>
      <c r="O212" s="30" t="n"/>
      <c r="P212" s="26">
        <f>IF(OR(O212="",F212="",I212=""),"",(O212-F212)*I212)</f>
        <v/>
      </c>
      <c r="Q212" s="27">
        <f>IF(OR(P212="",K212="",K212=0),"",P212/K212)</f>
        <v/>
      </c>
      <c r="R212" s="5" t="n"/>
      <c r="S212" s="24">
        <f>IF(P212="","",StartCap+SUM(P$2:P212))</f>
        <v/>
      </c>
      <c r="T212" s="24">
        <f>IF(S212="","",MAX(StartCap,MAX(S$2:S212)))</f>
        <v/>
      </c>
      <c r="U212" s="28">
        <f>IF(S212="","",S212/T212-1)</f>
        <v/>
      </c>
      <c r="V212" s="11" t="n"/>
      <c r="W212" s="5" t="n"/>
    </row>
    <row r="213">
      <c r="A213" s="5" t="n"/>
      <c r="B213" s="29" t="n"/>
      <c r="C213" s="5" t="n"/>
      <c r="D213" s="5" t="n"/>
      <c r="E213" s="5" t="n"/>
      <c r="F213" s="30" t="n"/>
      <c r="G213" s="30" t="n"/>
      <c r="H213" s="30" t="n"/>
      <c r="I213" s="31" t="n"/>
      <c r="J213" s="24">
        <f>IF(OR(F213="",I213=""),"",F213*I213)</f>
        <v/>
      </c>
      <c r="K213" s="24">
        <f>IF(OR(F213="",G213="",I213=""),"",(F213-G213)*I213)</f>
        <v/>
      </c>
      <c r="L213" s="11" t="n"/>
      <c r="M213" s="5" t="n"/>
      <c r="N213" s="29" t="n"/>
      <c r="O213" s="30" t="n"/>
      <c r="P213" s="26">
        <f>IF(OR(O213="",F213="",I213=""),"",(O213-F213)*I213)</f>
        <v/>
      </c>
      <c r="Q213" s="27">
        <f>IF(OR(P213="",K213="",K213=0),"",P213/K213)</f>
        <v/>
      </c>
      <c r="R213" s="5" t="n"/>
      <c r="S213" s="24">
        <f>IF(P213="","",StartCap+SUM(P$2:P213))</f>
        <v/>
      </c>
      <c r="T213" s="24">
        <f>IF(S213="","",MAX(StartCap,MAX(S$2:S213)))</f>
        <v/>
      </c>
      <c r="U213" s="28">
        <f>IF(S213="","",S213/T213-1)</f>
        <v/>
      </c>
      <c r="V213" s="11" t="n"/>
      <c r="W213" s="5" t="n"/>
    </row>
    <row r="214">
      <c r="A214" s="5" t="n"/>
      <c r="B214" s="29" t="n"/>
      <c r="C214" s="5" t="n"/>
      <c r="D214" s="5" t="n"/>
      <c r="E214" s="5" t="n"/>
      <c r="F214" s="30" t="n"/>
      <c r="G214" s="30" t="n"/>
      <c r="H214" s="30" t="n"/>
      <c r="I214" s="31" t="n"/>
      <c r="J214" s="24">
        <f>IF(OR(F214="",I214=""),"",F214*I214)</f>
        <v/>
      </c>
      <c r="K214" s="24">
        <f>IF(OR(F214="",G214="",I214=""),"",(F214-G214)*I214)</f>
        <v/>
      </c>
      <c r="L214" s="11" t="n"/>
      <c r="M214" s="5" t="n"/>
      <c r="N214" s="29" t="n"/>
      <c r="O214" s="30" t="n"/>
      <c r="P214" s="26">
        <f>IF(OR(O214="",F214="",I214=""),"",(O214-F214)*I214)</f>
        <v/>
      </c>
      <c r="Q214" s="27">
        <f>IF(OR(P214="",K214="",K214=0),"",P214/K214)</f>
        <v/>
      </c>
      <c r="R214" s="5" t="n"/>
      <c r="S214" s="24">
        <f>IF(P214="","",StartCap+SUM(P$2:P214))</f>
        <v/>
      </c>
      <c r="T214" s="24">
        <f>IF(S214="","",MAX(StartCap,MAX(S$2:S214)))</f>
        <v/>
      </c>
      <c r="U214" s="28">
        <f>IF(S214="","",S214/T214-1)</f>
        <v/>
      </c>
      <c r="V214" s="11" t="n"/>
      <c r="W214" s="5" t="n"/>
    </row>
    <row r="215">
      <c r="A215" s="5" t="n"/>
      <c r="B215" s="29" t="n"/>
      <c r="C215" s="5" t="n"/>
      <c r="D215" s="5" t="n"/>
      <c r="E215" s="5" t="n"/>
      <c r="F215" s="30" t="n"/>
      <c r="G215" s="30" t="n"/>
      <c r="H215" s="30" t="n"/>
      <c r="I215" s="31" t="n"/>
      <c r="J215" s="24">
        <f>IF(OR(F215="",I215=""),"",F215*I215)</f>
        <v/>
      </c>
      <c r="K215" s="24">
        <f>IF(OR(F215="",G215="",I215=""),"",(F215-G215)*I215)</f>
        <v/>
      </c>
      <c r="L215" s="11" t="n"/>
      <c r="M215" s="5" t="n"/>
      <c r="N215" s="29" t="n"/>
      <c r="O215" s="30" t="n"/>
      <c r="P215" s="26">
        <f>IF(OR(O215="",F215="",I215=""),"",(O215-F215)*I215)</f>
        <v/>
      </c>
      <c r="Q215" s="27">
        <f>IF(OR(P215="",K215="",K215=0),"",P215/K215)</f>
        <v/>
      </c>
      <c r="R215" s="5" t="n"/>
      <c r="S215" s="24">
        <f>IF(P215="","",StartCap+SUM(P$2:P215))</f>
        <v/>
      </c>
      <c r="T215" s="24">
        <f>IF(S215="","",MAX(StartCap,MAX(S$2:S215)))</f>
        <v/>
      </c>
      <c r="U215" s="28">
        <f>IF(S215="","",S215/T215-1)</f>
        <v/>
      </c>
      <c r="V215" s="11" t="n"/>
      <c r="W215" s="5" t="n"/>
    </row>
    <row r="216">
      <c r="A216" s="5" t="n"/>
      <c r="B216" s="29" t="n"/>
      <c r="C216" s="5" t="n"/>
      <c r="D216" s="5" t="n"/>
      <c r="E216" s="5" t="n"/>
      <c r="F216" s="30" t="n"/>
      <c r="G216" s="30" t="n"/>
      <c r="H216" s="30" t="n"/>
      <c r="I216" s="31" t="n"/>
      <c r="J216" s="24">
        <f>IF(OR(F216="",I216=""),"",F216*I216)</f>
        <v/>
      </c>
      <c r="K216" s="24">
        <f>IF(OR(F216="",G216="",I216=""),"",(F216-G216)*I216)</f>
        <v/>
      </c>
      <c r="L216" s="11" t="n"/>
      <c r="M216" s="5" t="n"/>
      <c r="N216" s="29" t="n"/>
      <c r="O216" s="30" t="n"/>
      <c r="P216" s="26">
        <f>IF(OR(O216="",F216="",I216=""),"",(O216-F216)*I216)</f>
        <v/>
      </c>
      <c r="Q216" s="27">
        <f>IF(OR(P216="",K216="",K216=0),"",P216/K216)</f>
        <v/>
      </c>
      <c r="R216" s="5" t="n"/>
      <c r="S216" s="24">
        <f>IF(P216="","",StartCap+SUM(P$2:P216))</f>
        <v/>
      </c>
      <c r="T216" s="24">
        <f>IF(S216="","",MAX(StartCap,MAX(S$2:S216)))</f>
        <v/>
      </c>
      <c r="U216" s="28">
        <f>IF(S216="","",S216/T216-1)</f>
        <v/>
      </c>
      <c r="V216" s="11" t="n"/>
      <c r="W216" s="5" t="n"/>
    </row>
    <row r="217">
      <c r="A217" s="5" t="n"/>
      <c r="B217" s="29" t="n"/>
      <c r="C217" s="5" t="n"/>
      <c r="D217" s="5" t="n"/>
      <c r="E217" s="5" t="n"/>
      <c r="F217" s="30" t="n"/>
      <c r="G217" s="30" t="n"/>
      <c r="H217" s="30" t="n"/>
      <c r="I217" s="31" t="n"/>
      <c r="J217" s="24">
        <f>IF(OR(F217="",I217=""),"",F217*I217)</f>
        <v/>
      </c>
      <c r="K217" s="24">
        <f>IF(OR(F217="",G217="",I217=""),"",(F217-G217)*I217)</f>
        <v/>
      </c>
      <c r="L217" s="11" t="n"/>
      <c r="M217" s="5" t="n"/>
      <c r="N217" s="29" t="n"/>
      <c r="O217" s="30" t="n"/>
      <c r="P217" s="26">
        <f>IF(OR(O217="",F217="",I217=""),"",(O217-F217)*I217)</f>
        <v/>
      </c>
      <c r="Q217" s="27">
        <f>IF(OR(P217="",K217="",K217=0),"",P217/K217)</f>
        <v/>
      </c>
      <c r="R217" s="5" t="n"/>
      <c r="S217" s="24">
        <f>IF(P217="","",StartCap+SUM(P$2:P217))</f>
        <v/>
      </c>
      <c r="T217" s="24">
        <f>IF(S217="","",MAX(StartCap,MAX(S$2:S217)))</f>
        <v/>
      </c>
      <c r="U217" s="28">
        <f>IF(S217="","",S217/T217-1)</f>
        <v/>
      </c>
      <c r="V217" s="11" t="n"/>
      <c r="W217" s="5" t="n"/>
    </row>
    <row r="218">
      <c r="A218" s="5" t="n"/>
      <c r="B218" s="29" t="n"/>
      <c r="C218" s="5" t="n"/>
      <c r="D218" s="5" t="n"/>
      <c r="E218" s="5" t="n"/>
      <c r="F218" s="30" t="n"/>
      <c r="G218" s="30" t="n"/>
      <c r="H218" s="30" t="n"/>
      <c r="I218" s="31" t="n"/>
      <c r="J218" s="24">
        <f>IF(OR(F218="",I218=""),"",F218*I218)</f>
        <v/>
      </c>
      <c r="K218" s="24">
        <f>IF(OR(F218="",G218="",I218=""),"",(F218-G218)*I218)</f>
        <v/>
      </c>
      <c r="L218" s="11" t="n"/>
      <c r="M218" s="5" t="n"/>
      <c r="N218" s="29" t="n"/>
      <c r="O218" s="30" t="n"/>
      <c r="P218" s="26">
        <f>IF(OR(O218="",F218="",I218=""),"",(O218-F218)*I218)</f>
        <v/>
      </c>
      <c r="Q218" s="27">
        <f>IF(OR(P218="",K218="",K218=0),"",P218/K218)</f>
        <v/>
      </c>
      <c r="R218" s="5" t="n"/>
      <c r="S218" s="24">
        <f>IF(P218="","",StartCap+SUM(P$2:P218))</f>
        <v/>
      </c>
      <c r="T218" s="24">
        <f>IF(S218="","",MAX(StartCap,MAX(S$2:S218)))</f>
        <v/>
      </c>
      <c r="U218" s="28">
        <f>IF(S218="","",S218/T218-1)</f>
        <v/>
      </c>
      <c r="V218" s="11" t="n"/>
      <c r="W218" s="5" t="n"/>
    </row>
    <row r="219">
      <c r="A219" s="5" t="n"/>
      <c r="B219" s="29" t="n"/>
      <c r="C219" s="5" t="n"/>
      <c r="D219" s="5" t="n"/>
      <c r="E219" s="5" t="n"/>
      <c r="F219" s="30" t="n"/>
      <c r="G219" s="30" t="n"/>
      <c r="H219" s="30" t="n"/>
      <c r="I219" s="31" t="n"/>
      <c r="J219" s="24">
        <f>IF(OR(F219="",I219=""),"",F219*I219)</f>
        <v/>
      </c>
      <c r="K219" s="24">
        <f>IF(OR(F219="",G219="",I219=""),"",(F219-G219)*I219)</f>
        <v/>
      </c>
      <c r="L219" s="11" t="n"/>
      <c r="M219" s="5" t="n"/>
      <c r="N219" s="29" t="n"/>
      <c r="O219" s="30" t="n"/>
      <c r="P219" s="26">
        <f>IF(OR(O219="",F219="",I219=""),"",(O219-F219)*I219)</f>
        <v/>
      </c>
      <c r="Q219" s="27">
        <f>IF(OR(P219="",K219="",K219=0),"",P219/K219)</f>
        <v/>
      </c>
      <c r="R219" s="5" t="n"/>
      <c r="S219" s="24">
        <f>IF(P219="","",StartCap+SUM(P$2:P219))</f>
        <v/>
      </c>
      <c r="T219" s="24">
        <f>IF(S219="","",MAX(StartCap,MAX(S$2:S219)))</f>
        <v/>
      </c>
      <c r="U219" s="28">
        <f>IF(S219="","",S219/T219-1)</f>
        <v/>
      </c>
      <c r="V219" s="11" t="n"/>
      <c r="W219" s="5" t="n"/>
    </row>
    <row r="220">
      <c r="A220" s="5" t="n"/>
      <c r="B220" s="29" t="n"/>
      <c r="C220" s="5" t="n"/>
      <c r="D220" s="5" t="n"/>
      <c r="E220" s="5" t="n"/>
      <c r="F220" s="30" t="n"/>
      <c r="G220" s="30" t="n"/>
      <c r="H220" s="30" t="n"/>
      <c r="I220" s="31" t="n"/>
      <c r="J220" s="24">
        <f>IF(OR(F220="",I220=""),"",F220*I220)</f>
        <v/>
      </c>
      <c r="K220" s="24">
        <f>IF(OR(F220="",G220="",I220=""),"",(F220-G220)*I220)</f>
        <v/>
      </c>
      <c r="L220" s="11" t="n"/>
      <c r="M220" s="5" t="n"/>
      <c r="N220" s="29" t="n"/>
      <c r="O220" s="30" t="n"/>
      <c r="P220" s="26">
        <f>IF(OR(O220="",F220="",I220=""),"",(O220-F220)*I220)</f>
        <v/>
      </c>
      <c r="Q220" s="27">
        <f>IF(OR(P220="",K220="",K220=0),"",P220/K220)</f>
        <v/>
      </c>
      <c r="R220" s="5" t="n"/>
      <c r="S220" s="24">
        <f>IF(P220="","",StartCap+SUM(P$2:P220))</f>
        <v/>
      </c>
      <c r="T220" s="24">
        <f>IF(S220="","",MAX(StartCap,MAX(S$2:S220)))</f>
        <v/>
      </c>
      <c r="U220" s="28">
        <f>IF(S220="","",S220/T220-1)</f>
        <v/>
      </c>
      <c r="V220" s="11" t="n"/>
      <c r="W220" s="5" t="n"/>
    </row>
    <row r="221">
      <c r="A221" s="5" t="n"/>
      <c r="B221" s="29" t="n"/>
      <c r="C221" s="5" t="n"/>
      <c r="D221" s="5" t="n"/>
      <c r="E221" s="5" t="n"/>
      <c r="F221" s="30" t="n"/>
      <c r="G221" s="30" t="n"/>
      <c r="H221" s="30" t="n"/>
      <c r="I221" s="31" t="n"/>
      <c r="J221" s="24">
        <f>IF(OR(F221="",I221=""),"",F221*I221)</f>
        <v/>
      </c>
      <c r="K221" s="24">
        <f>IF(OR(F221="",G221="",I221=""),"",(F221-G221)*I221)</f>
        <v/>
      </c>
      <c r="L221" s="11" t="n"/>
      <c r="M221" s="5" t="n"/>
      <c r="N221" s="29" t="n"/>
      <c r="O221" s="30" t="n"/>
      <c r="P221" s="26">
        <f>IF(OR(O221="",F221="",I221=""),"",(O221-F221)*I221)</f>
        <v/>
      </c>
      <c r="Q221" s="27">
        <f>IF(OR(P221="",K221="",K221=0),"",P221/K221)</f>
        <v/>
      </c>
      <c r="R221" s="5" t="n"/>
      <c r="S221" s="24">
        <f>IF(P221="","",StartCap+SUM(P$2:P221))</f>
        <v/>
      </c>
      <c r="T221" s="24">
        <f>IF(S221="","",MAX(StartCap,MAX(S$2:S221)))</f>
        <v/>
      </c>
      <c r="U221" s="28">
        <f>IF(S221="","",S221/T221-1)</f>
        <v/>
      </c>
      <c r="V221" s="11" t="n"/>
      <c r="W221" s="5" t="n"/>
    </row>
    <row r="222">
      <c r="A222" s="5" t="n"/>
      <c r="B222" s="29" t="n"/>
      <c r="C222" s="5" t="n"/>
      <c r="D222" s="5" t="n"/>
      <c r="E222" s="5" t="n"/>
      <c r="F222" s="30" t="n"/>
      <c r="G222" s="30" t="n"/>
      <c r="H222" s="30" t="n"/>
      <c r="I222" s="31" t="n"/>
      <c r="J222" s="24">
        <f>IF(OR(F222="",I222=""),"",F222*I222)</f>
        <v/>
      </c>
      <c r="K222" s="24">
        <f>IF(OR(F222="",G222="",I222=""),"",(F222-G222)*I222)</f>
        <v/>
      </c>
      <c r="L222" s="11" t="n"/>
      <c r="M222" s="5" t="n"/>
      <c r="N222" s="29" t="n"/>
      <c r="O222" s="30" t="n"/>
      <c r="P222" s="26">
        <f>IF(OR(O222="",F222="",I222=""),"",(O222-F222)*I222)</f>
        <v/>
      </c>
      <c r="Q222" s="27">
        <f>IF(OR(P222="",K222="",K222=0),"",P222/K222)</f>
        <v/>
      </c>
      <c r="R222" s="5" t="n"/>
      <c r="S222" s="24">
        <f>IF(P222="","",StartCap+SUM(P$2:P222))</f>
        <v/>
      </c>
      <c r="T222" s="24">
        <f>IF(S222="","",MAX(StartCap,MAX(S$2:S222)))</f>
        <v/>
      </c>
      <c r="U222" s="28">
        <f>IF(S222="","",S222/T222-1)</f>
        <v/>
      </c>
      <c r="V222" s="11" t="n"/>
      <c r="W222" s="5" t="n"/>
    </row>
    <row r="223">
      <c r="A223" s="5" t="n"/>
      <c r="B223" s="29" t="n"/>
      <c r="C223" s="5" t="n"/>
      <c r="D223" s="5" t="n"/>
      <c r="E223" s="5" t="n"/>
      <c r="F223" s="30" t="n"/>
      <c r="G223" s="30" t="n"/>
      <c r="H223" s="30" t="n"/>
      <c r="I223" s="31" t="n"/>
      <c r="J223" s="24">
        <f>IF(OR(F223="",I223=""),"",F223*I223)</f>
        <v/>
      </c>
      <c r="K223" s="24">
        <f>IF(OR(F223="",G223="",I223=""),"",(F223-G223)*I223)</f>
        <v/>
      </c>
      <c r="L223" s="11" t="n"/>
      <c r="M223" s="5" t="n"/>
      <c r="N223" s="29" t="n"/>
      <c r="O223" s="30" t="n"/>
      <c r="P223" s="26">
        <f>IF(OR(O223="",F223="",I223=""),"",(O223-F223)*I223)</f>
        <v/>
      </c>
      <c r="Q223" s="27">
        <f>IF(OR(P223="",K223="",K223=0),"",P223/K223)</f>
        <v/>
      </c>
      <c r="R223" s="5" t="n"/>
      <c r="S223" s="24">
        <f>IF(P223="","",StartCap+SUM(P$2:P223))</f>
        <v/>
      </c>
      <c r="T223" s="24">
        <f>IF(S223="","",MAX(StartCap,MAX(S$2:S223)))</f>
        <v/>
      </c>
      <c r="U223" s="28">
        <f>IF(S223="","",S223/T223-1)</f>
        <v/>
      </c>
      <c r="V223" s="11" t="n"/>
      <c r="W223" s="5" t="n"/>
    </row>
    <row r="224">
      <c r="A224" s="5" t="n"/>
      <c r="B224" s="29" t="n"/>
      <c r="C224" s="5" t="n"/>
      <c r="D224" s="5" t="n"/>
      <c r="E224" s="5" t="n"/>
      <c r="F224" s="30" t="n"/>
      <c r="G224" s="30" t="n"/>
      <c r="H224" s="30" t="n"/>
      <c r="I224" s="31" t="n"/>
      <c r="J224" s="24">
        <f>IF(OR(F224="",I224=""),"",F224*I224)</f>
        <v/>
      </c>
      <c r="K224" s="24">
        <f>IF(OR(F224="",G224="",I224=""),"",(F224-G224)*I224)</f>
        <v/>
      </c>
      <c r="L224" s="11" t="n"/>
      <c r="M224" s="5" t="n"/>
      <c r="N224" s="29" t="n"/>
      <c r="O224" s="30" t="n"/>
      <c r="P224" s="26">
        <f>IF(OR(O224="",F224="",I224=""),"",(O224-F224)*I224)</f>
        <v/>
      </c>
      <c r="Q224" s="27">
        <f>IF(OR(P224="",K224="",K224=0),"",P224/K224)</f>
        <v/>
      </c>
      <c r="R224" s="5" t="n"/>
      <c r="S224" s="24">
        <f>IF(P224="","",StartCap+SUM(P$2:P224))</f>
        <v/>
      </c>
      <c r="T224" s="24">
        <f>IF(S224="","",MAX(StartCap,MAX(S$2:S224)))</f>
        <v/>
      </c>
      <c r="U224" s="28">
        <f>IF(S224="","",S224/T224-1)</f>
        <v/>
      </c>
      <c r="V224" s="11" t="n"/>
      <c r="W224" s="5" t="n"/>
    </row>
    <row r="225">
      <c r="A225" s="5" t="n"/>
      <c r="B225" s="29" t="n"/>
      <c r="C225" s="5" t="n"/>
      <c r="D225" s="5" t="n"/>
      <c r="E225" s="5" t="n"/>
      <c r="F225" s="30" t="n"/>
      <c r="G225" s="30" t="n"/>
      <c r="H225" s="30" t="n"/>
      <c r="I225" s="31" t="n"/>
      <c r="J225" s="24">
        <f>IF(OR(F225="",I225=""),"",F225*I225)</f>
        <v/>
      </c>
      <c r="K225" s="24">
        <f>IF(OR(F225="",G225="",I225=""),"",(F225-G225)*I225)</f>
        <v/>
      </c>
      <c r="L225" s="11" t="n"/>
      <c r="M225" s="5" t="n"/>
      <c r="N225" s="29" t="n"/>
      <c r="O225" s="30" t="n"/>
      <c r="P225" s="26">
        <f>IF(OR(O225="",F225="",I225=""),"",(O225-F225)*I225)</f>
        <v/>
      </c>
      <c r="Q225" s="27">
        <f>IF(OR(P225="",K225="",K225=0),"",P225/K225)</f>
        <v/>
      </c>
      <c r="R225" s="5" t="n"/>
      <c r="S225" s="24">
        <f>IF(P225="","",StartCap+SUM(P$2:P225))</f>
        <v/>
      </c>
      <c r="T225" s="24">
        <f>IF(S225="","",MAX(StartCap,MAX(S$2:S225)))</f>
        <v/>
      </c>
      <c r="U225" s="28">
        <f>IF(S225="","",S225/T225-1)</f>
        <v/>
      </c>
      <c r="V225" s="11" t="n"/>
      <c r="W225" s="5" t="n"/>
    </row>
    <row r="226">
      <c r="A226" s="5" t="n"/>
      <c r="B226" s="29" t="n"/>
      <c r="C226" s="5" t="n"/>
      <c r="D226" s="5" t="n"/>
      <c r="E226" s="5" t="n"/>
      <c r="F226" s="30" t="n"/>
      <c r="G226" s="30" t="n"/>
      <c r="H226" s="30" t="n"/>
      <c r="I226" s="31" t="n"/>
      <c r="J226" s="24">
        <f>IF(OR(F226="",I226=""),"",F226*I226)</f>
        <v/>
      </c>
      <c r="K226" s="24">
        <f>IF(OR(F226="",G226="",I226=""),"",(F226-G226)*I226)</f>
        <v/>
      </c>
      <c r="L226" s="11" t="n"/>
      <c r="M226" s="5" t="n"/>
      <c r="N226" s="29" t="n"/>
      <c r="O226" s="30" t="n"/>
      <c r="P226" s="26">
        <f>IF(OR(O226="",F226="",I226=""),"",(O226-F226)*I226)</f>
        <v/>
      </c>
      <c r="Q226" s="27">
        <f>IF(OR(P226="",K226="",K226=0),"",P226/K226)</f>
        <v/>
      </c>
      <c r="R226" s="5" t="n"/>
      <c r="S226" s="24">
        <f>IF(P226="","",StartCap+SUM(P$2:P226))</f>
        <v/>
      </c>
      <c r="T226" s="24">
        <f>IF(S226="","",MAX(StartCap,MAX(S$2:S226)))</f>
        <v/>
      </c>
      <c r="U226" s="28">
        <f>IF(S226="","",S226/T226-1)</f>
        <v/>
      </c>
      <c r="V226" s="11" t="n"/>
      <c r="W226" s="5" t="n"/>
    </row>
    <row r="227">
      <c r="A227" s="5" t="n"/>
      <c r="B227" s="29" t="n"/>
      <c r="C227" s="5" t="n"/>
      <c r="D227" s="5" t="n"/>
      <c r="E227" s="5" t="n"/>
      <c r="F227" s="30" t="n"/>
      <c r="G227" s="30" t="n"/>
      <c r="H227" s="30" t="n"/>
      <c r="I227" s="31" t="n"/>
      <c r="J227" s="24">
        <f>IF(OR(F227="",I227=""),"",F227*I227)</f>
        <v/>
      </c>
      <c r="K227" s="24">
        <f>IF(OR(F227="",G227="",I227=""),"",(F227-G227)*I227)</f>
        <v/>
      </c>
      <c r="L227" s="11" t="n"/>
      <c r="M227" s="5" t="n"/>
      <c r="N227" s="29" t="n"/>
      <c r="O227" s="30" t="n"/>
      <c r="P227" s="26">
        <f>IF(OR(O227="",F227="",I227=""),"",(O227-F227)*I227)</f>
        <v/>
      </c>
      <c r="Q227" s="27">
        <f>IF(OR(P227="",K227="",K227=0),"",P227/K227)</f>
        <v/>
      </c>
      <c r="R227" s="5" t="n"/>
      <c r="S227" s="24">
        <f>IF(P227="","",StartCap+SUM(P$2:P227))</f>
        <v/>
      </c>
      <c r="T227" s="24">
        <f>IF(S227="","",MAX(StartCap,MAX(S$2:S227)))</f>
        <v/>
      </c>
      <c r="U227" s="28">
        <f>IF(S227="","",S227/T227-1)</f>
        <v/>
      </c>
      <c r="V227" s="11" t="n"/>
      <c r="W227" s="5" t="n"/>
    </row>
    <row r="228">
      <c r="A228" s="5" t="n"/>
      <c r="B228" s="29" t="n"/>
      <c r="C228" s="5" t="n"/>
      <c r="D228" s="5" t="n"/>
      <c r="E228" s="5" t="n"/>
      <c r="F228" s="30" t="n"/>
      <c r="G228" s="30" t="n"/>
      <c r="H228" s="30" t="n"/>
      <c r="I228" s="31" t="n"/>
      <c r="J228" s="24">
        <f>IF(OR(F228="",I228=""),"",F228*I228)</f>
        <v/>
      </c>
      <c r="K228" s="24">
        <f>IF(OR(F228="",G228="",I228=""),"",(F228-G228)*I228)</f>
        <v/>
      </c>
      <c r="L228" s="11" t="n"/>
      <c r="M228" s="5" t="n"/>
      <c r="N228" s="29" t="n"/>
      <c r="O228" s="30" t="n"/>
      <c r="P228" s="26">
        <f>IF(OR(O228="",F228="",I228=""),"",(O228-F228)*I228)</f>
        <v/>
      </c>
      <c r="Q228" s="27">
        <f>IF(OR(P228="",K228="",K228=0),"",P228/K228)</f>
        <v/>
      </c>
      <c r="R228" s="5" t="n"/>
      <c r="S228" s="24">
        <f>IF(P228="","",StartCap+SUM(P$2:P228))</f>
        <v/>
      </c>
      <c r="T228" s="24">
        <f>IF(S228="","",MAX(StartCap,MAX(S$2:S228)))</f>
        <v/>
      </c>
      <c r="U228" s="28">
        <f>IF(S228="","",S228/T228-1)</f>
        <v/>
      </c>
      <c r="V228" s="11" t="n"/>
      <c r="W228" s="5" t="n"/>
    </row>
    <row r="229">
      <c r="A229" s="5" t="n"/>
      <c r="B229" s="29" t="n"/>
      <c r="C229" s="5" t="n"/>
      <c r="D229" s="5" t="n"/>
      <c r="E229" s="5" t="n"/>
      <c r="F229" s="30" t="n"/>
      <c r="G229" s="30" t="n"/>
      <c r="H229" s="30" t="n"/>
      <c r="I229" s="31" t="n"/>
      <c r="J229" s="24">
        <f>IF(OR(F229="",I229=""),"",F229*I229)</f>
        <v/>
      </c>
      <c r="K229" s="24">
        <f>IF(OR(F229="",G229="",I229=""),"",(F229-G229)*I229)</f>
        <v/>
      </c>
      <c r="L229" s="11" t="n"/>
      <c r="M229" s="5" t="n"/>
      <c r="N229" s="29" t="n"/>
      <c r="O229" s="30" t="n"/>
      <c r="P229" s="26">
        <f>IF(OR(O229="",F229="",I229=""),"",(O229-F229)*I229)</f>
        <v/>
      </c>
      <c r="Q229" s="27">
        <f>IF(OR(P229="",K229="",K229=0),"",P229/K229)</f>
        <v/>
      </c>
      <c r="R229" s="5" t="n"/>
      <c r="S229" s="24">
        <f>IF(P229="","",StartCap+SUM(P$2:P229))</f>
        <v/>
      </c>
      <c r="T229" s="24">
        <f>IF(S229="","",MAX(StartCap,MAX(S$2:S229)))</f>
        <v/>
      </c>
      <c r="U229" s="28">
        <f>IF(S229="","",S229/T229-1)</f>
        <v/>
      </c>
      <c r="V229" s="11" t="n"/>
      <c r="W229" s="5" t="n"/>
    </row>
    <row r="230">
      <c r="A230" s="5" t="n"/>
      <c r="B230" s="29" t="n"/>
      <c r="C230" s="5" t="n"/>
      <c r="D230" s="5" t="n"/>
      <c r="E230" s="5" t="n"/>
      <c r="F230" s="30" t="n"/>
      <c r="G230" s="30" t="n"/>
      <c r="H230" s="30" t="n"/>
      <c r="I230" s="31" t="n"/>
      <c r="J230" s="24">
        <f>IF(OR(F230="",I230=""),"",F230*I230)</f>
        <v/>
      </c>
      <c r="K230" s="24">
        <f>IF(OR(F230="",G230="",I230=""),"",(F230-G230)*I230)</f>
        <v/>
      </c>
      <c r="L230" s="11" t="n"/>
      <c r="M230" s="5" t="n"/>
      <c r="N230" s="29" t="n"/>
      <c r="O230" s="30" t="n"/>
      <c r="P230" s="26">
        <f>IF(OR(O230="",F230="",I230=""),"",(O230-F230)*I230)</f>
        <v/>
      </c>
      <c r="Q230" s="27">
        <f>IF(OR(P230="",K230="",K230=0),"",P230/K230)</f>
        <v/>
      </c>
      <c r="R230" s="5" t="n"/>
      <c r="S230" s="24">
        <f>IF(P230="","",StartCap+SUM(P$2:P230))</f>
        <v/>
      </c>
      <c r="T230" s="24">
        <f>IF(S230="","",MAX(StartCap,MAX(S$2:S230)))</f>
        <v/>
      </c>
      <c r="U230" s="28">
        <f>IF(S230="","",S230/T230-1)</f>
        <v/>
      </c>
      <c r="V230" s="11" t="n"/>
      <c r="W230" s="5" t="n"/>
    </row>
    <row r="231">
      <c r="A231" s="5" t="n"/>
      <c r="B231" s="29" t="n"/>
      <c r="C231" s="5" t="n"/>
      <c r="D231" s="5" t="n"/>
      <c r="E231" s="5" t="n"/>
      <c r="F231" s="30" t="n"/>
      <c r="G231" s="30" t="n"/>
      <c r="H231" s="30" t="n"/>
      <c r="I231" s="31" t="n"/>
      <c r="J231" s="24">
        <f>IF(OR(F231="",I231=""),"",F231*I231)</f>
        <v/>
      </c>
      <c r="K231" s="24">
        <f>IF(OR(F231="",G231="",I231=""),"",(F231-G231)*I231)</f>
        <v/>
      </c>
      <c r="L231" s="11" t="n"/>
      <c r="M231" s="5" t="n"/>
      <c r="N231" s="29" t="n"/>
      <c r="O231" s="30" t="n"/>
      <c r="P231" s="26">
        <f>IF(OR(O231="",F231="",I231=""),"",(O231-F231)*I231)</f>
        <v/>
      </c>
      <c r="Q231" s="27">
        <f>IF(OR(P231="",K231="",K231=0),"",P231/K231)</f>
        <v/>
      </c>
      <c r="R231" s="5" t="n"/>
      <c r="S231" s="24">
        <f>IF(P231="","",StartCap+SUM(P$2:P231))</f>
        <v/>
      </c>
      <c r="T231" s="24">
        <f>IF(S231="","",MAX(StartCap,MAX(S$2:S231)))</f>
        <v/>
      </c>
      <c r="U231" s="28">
        <f>IF(S231="","",S231/T231-1)</f>
        <v/>
      </c>
      <c r="V231" s="11" t="n"/>
      <c r="W231" s="5" t="n"/>
    </row>
    <row r="232">
      <c r="A232" s="5" t="n"/>
      <c r="B232" s="29" t="n"/>
      <c r="C232" s="5" t="n"/>
      <c r="D232" s="5" t="n"/>
      <c r="E232" s="5" t="n"/>
      <c r="F232" s="30" t="n"/>
      <c r="G232" s="30" t="n"/>
      <c r="H232" s="30" t="n"/>
      <c r="I232" s="31" t="n"/>
      <c r="J232" s="24">
        <f>IF(OR(F232="",I232=""),"",F232*I232)</f>
        <v/>
      </c>
      <c r="K232" s="24">
        <f>IF(OR(F232="",G232="",I232=""),"",(F232-G232)*I232)</f>
        <v/>
      </c>
      <c r="L232" s="11" t="n"/>
      <c r="M232" s="5" t="n"/>
      <c r="N232" s="29" t="n"/>
      <c r="O232" s="30" t="n"/>
      <c r="P232" s="26">
        <f>IF(OR(O232="",F232="",I232=""),"",(O232-F232)*I232)</f>
        <v/>
      </c>
      <c r="Q232" s="27">
        <f>IF(OR(P232="",K232="",K232=0),"",P232/K232)</f>
        <v/>
      </c>
      <c r="R232" s="5" t="n"/>
      <c r="S232" s="24">
        <f>IF(P232="","",StartCap+SUM(P$2:P232))</f>
        <v/>
      </c>
      <c r="T232" s="24">
        <f>IF(S232="","",MAX(StartCap,MAX(S$2:S232)))</f>
        <v/>
      </c>
      <c r="U232" s="28">
        <f>IF(S232="","",S232/T232-1)</f>
        <v/>
      </c>
      <c r="V232" s="11" t="n"/>
      <c r="W232" s="5" t="n"/>
    </row>
    <row r="233">
      <c r="A233" s="5" t="n"/>
      <c r="B233" s="29" t="n"/>
      <c r="C233" s="5" t="n"/>
      <c r="D233" s="5" t="n"/>
      <c r="E233" s="5" t="n"/>
      <c r="F233" s="30" t="n"/>
      <c r="G233" s="30" t="n"/>
      <c r="H233" s="30" t="n"/>
      <c r="I233" s="31" t="n"/>
      <c r="J233" s="24">
        <f>IF(OR(F233="",I233=""),"",F233*I233)</f>
        <v/>
      </c>
      <c r="K233" s="24">
        <f>IF(OR(F233="",G233="",I233=""),"",(F233-G233)*I233)</f>
        <v/>
      </c>
      <c r="L233" s="11" t="n"/>
      <c r="M233" s="5" t="n"/>
      <c r="N233" s="29" t="n"/>
      <c r="O233" s="30" t="n"/>
      <c r="P233" s="26">
        <f>IF(OR(O233="",F233="",I233=""),"",(O233-F233)*I233)</f>
        <v/>
      </c>
      <c r="Q233" s="27">
        <f>IF(OR(P233="",K233="",K233=0),"",P233/K233)</f>
        <v/>
      </c>
      <c r="R233" s="5" t="n"/>
      <c r="S233" s="24">
        <f>IF(P233="","",StartCap+SUM(P$2:P233))</f>
        <v/>
      </c>
      <c r="T233" s="24">
        <f>IF(S233="","",MAX(StartCap,MAX(S$2:S233)))</f>
        <v/>
      </c>
      <c r="U233" s="28">
        <f>IF(S233="","",S233/T233-1)</f>
        <v/>
      </c>
      <c r="V233" s="11" t="n"/>
      <c r="W233" s="5" t="n"/>
    </row>
    <row r="234">
      <c r="A234" s="5" t="n"/>
      <c r="B234" s="29" t="n"/>
      <c r="C234" s="5" t="n"/>
      <c r="D234" s="5" t="n"/>
      <c r="E234" s="5" t="n"/>
      <c r="F234" s="30" t="n"/>
      <c r="G234" s="30" t="n"/>
      <c r="H234" s="30" t="n"/>
      <c r="I234" s="31" t="n"/>
      <c r="J234" s="24">
        <f>IF(OR(F234="",I234=""),"",F234*I234)</f>
        <v/>
      </c>
      <c r="K234" s="24">
        <f>IF(OR(F234="",G234="",I234=""),"",(F234-G234)*I234)</f>
        <v/>
      </c>
      <c r="L234" s="11" t="n"/>
      <c r="M234" s="5" t="n"/>
      <c r="N234" s="29" t="n"/>
      <c r="O234" s="30" t="n"/>
      <c r="P234" s="26">
        <f>IF(OR(O234="",F234="",I234=""),"",(O234-F234)*I234)</f>
        <v/>
      </c>
      <c r="Q234" s="27">
        <f>IF(OR(P234="",K234="",K234=0),"",P234/K234)</f>
        <v/>
      </c>
      <c r="R234" s="5" t="n"/>
      <c r="S234" s="24">
        <f>IF(P234="","",StartCap+SUM(P$2:P234))</f>
        <v/>
      </c>
      <c r="T234" s="24">
        <f>IF(S234="","",MAX(StartCap,MAX(S$2:S234)))</f>
        <v/>
      </c>
      <c r="U234" s="28">
        <f>IF(S234="","",S234/T234-1)</f>
        <v/>
      </c>
      <c r="V234" s="11" t="n"/>
      <c r="W234" s="5" t="n"/>
    </row>
    <row r="235">
      <c r="A235" s="5" t="n"/>
      <c r="B235" s="29" t="n"/>
      <c r="C235" s="5" t="n"/>
      <c r="D235" s="5" t="n"/>
      <c r="E235" s="5" t="n"/>
      <c r="F235" s="30" t="n"/>
      <c r="G235" s="30" t="n"/>
      <c r="H235" s="30" t="n"/>
      <c r="I235" s="31" t="n"/>
      <c r="J235" s="24">
        <f>IF(OR(F235="",I235=""),"",F235*I235)</f>
        <v/>
      </c>
      <c r="K235" s="24">
        <f>IF(OR(F235="",G235="",I235=""),"",(F235-G235)*I235)</f>
        <v/>
      </c>
      <c r="L235" s="11" t="n"/>
      <c r="M235" s="5" t="n"/>
      <c r="N235" s="29" t="n"/>
      <c r="O235" s="30" t="n"/>
      <c r="P235" s="26">
        <f>IF(OR(O235="",F235="",I235=""),"",(O235-F235)*I235)</f>
        <v/>
      </c>
      <c r="Q235" s="27">
        <f>IF(OR(P235="",K235="",K235=0),"",P235/K235)</f>
        <v/>
      </c>
      <c r="R235" s="5" t="n"/>
      <c r="S235" s="24">
        <f>IF(P235="","",StartCap+SUM(P$2:P235))</f>
        <v/>
      </c>
      <c r="T235" s="24">
        <f>IF(S235="","",MAX(StartCap,MAX(S$2:S235)))</f>
        <v/>
      </c>
      <c r="U235" s="28">
        <f>IF(S235="","",S235/T235-1)</f>
        <v/>
      </c>
      <c r="V235" s="11" t="n"/>
      <c r="W235" s="5" t="n"/>
    </row>
    <row r="236">
      <c r="A236" s="5" t="n"/>
      <c r="B236" s="29" t="n"/>
      <c r="C236" s="5" t="n"/>
      <c r="D236" s="5" t="n"/>
      <c r="E236" s="5" t="n"/>
      <c r="F236" s="30" t="n"/>
      <c r="G236" s="30" t="n"/>
      <c r="H236" s="30" t="n"/>
      <c r="I236" s="31" t="n"/>
      <c r="J236" s="24">
        <f>IF(OR(F236="",I236=""),"",F236*I236)</f>
        <v/>
      </c>
      <c r="K236" s="24">
        <f>IF(OR(F236="",G236="",I236=""),"",(F236-G236)*I236)</f>
        <v/>
      </c>
      <c r="L236" s="11" t="n"/>
      <c r="M236" s="5" t="n"/>
      <c r="N236" s="29" t="n"/>
      <c r="O236" s="30" t="n"/>
      <c r="P236" s="26">
        <f>IF(OR(O236="",F236="",I236=""),"",(O236-F236)*I236)</f>
        <v/>
      </c>
      <c r="Q236" s="27">
        <f>IF(OR(P236="",K236="",K236=0),"",P236/K236)</f>
        <v/>
      </c>
      <c r="R236" s="5" t="n"/>
      <c r="S236" s="24">
        <f>IF(P236="","",StartCap+SUM(P$2:P236))</f>
        <v/>
      </c>
      <c r="T236" s="24">
        <f>IF(S236="","",MAX(StartCap,MAX(S$2:S236)))</f>
        <v/>
      </c>
      <c r="U236" s="28">
        <f>IF(S236="","",S236/T236-1)</f>
        <v/>
      </c>
      <c r="V236" s="11" t="n"/>
      <c r="W236" s="5" t="n"/>
    </row>
    <row r="237">
      <c r="A237" s="5" t="n"/>
      <c r="B237" s="29" t="n"/>
      <c r="C237" s="5" t="n"/>
      <c r="D237" s="5" t="n"/>
      <c r="E237" s="5" t="n"/>
      <c r="F237" s="30" t="n"/>
      <c r="G237" s="30" t="n"/>
      <c r="H237" s="30" t="n"/>
      <c r="I237" s="31" t="n"/>
      <c r="J237" s="24">
        <f>IF(OR(F237="",I237=""),"",F237*I237)</f>
        <v/>
      </c>
      <c r="K237" s="24">
        <f>IF(OR(F237="",G237="",I237=""),"",(F237-G237)*I237)</f>
        <v/>
      </c>
      <c r="L237" s="11" t="n"/>
      <c r="M237" s="5" t="n"/>
      <c r="N237" s="29" t="n"/>
      <c r="O237" s="30" t="n"/>
      <c r="P237" s="26">
        <f>IF(OR(O237="",F237="",I237=""),"",(O237-F237)*I237)</f>
        <v/>
      </c>
      <c r="Q237" s="27">
        <f>IF(OR(P237="",K237="",K237=0),"",P237/K237)</f>
        <v/>
      </c>
      <c r="R237" s="5" t="n"/>
      <c r="S237" s="24">
        <f>IF(P237="","",StartCap+SUM(P$2:P237))</f>
        <v/>
      </c>
      <c r="T237" s="24">
        <f>IF(S237="","",MAX(StartCap,MAX(S$2:S237)))</f>
        <v/>
      </c>
      <c r="U237" s="28">
        <f>IF(S237="","",S237/T237-1)</f>
        <v/>
      </c>
      <c r="V237" s="11" t="n"/>
      <c r="W237" s="5" t="n"/>
    </row>
    <row r="238">
      <c r="A238" s="5" t="n"/>
      <c r="B238" s="29" t="n"/>
      <c r="C238" s="5" t="n"/>
      <c r="D238" s="5" t="n"/>
      <c r="E238" s="5" t="n"/>
      <c r="F238" s="30" t="n"/>
      <c r="G238" s="30" t="n"/>
      <c r="H238" s="30" t="n"/>
      <c r="I238" s="31" t="n"/>
      <c r="J238" s="24">
        <f>IF(OR(F238="",I238=""),"",F238*I238)</f>
        <v/>
      </c>
      <c r="K238" s="24">
        <f>IF(OR(F238="",G238="",I238=""),"",(F238-G238)*I238)</f>
        <v/>
      </c>
      <c r="L238" s="11" t="n"/>
      <c r="M238" s="5" t="n"/>
      <c r="N238" s="29" t="n"/>
      <c r="O238" s="30" t="n"/>
      <c r="P238" s="26">
        <f>IF(OR(O238="",F238="",I238=""),"",(O238-F238)*I238)</f>
        <v/>
      </c>
      <c r="Q238" s="27">
        <f>IF(OR(P238="",K238="",K238=0),"",P238/K238)</f>
        <v/>
      </c>
      <c r="R238" s="5" t="n"/>
      <c r="S238" s="24">
        <f>IF(P238="","",StartCap+SUM(P$2:P238))</f>
        <v/>
      </c>
      <c r="T238" s="24">
        <f>IF(S238="","",MAX(StartCap,MAX(S$2:S238)))</f>
        <v/>
      </c>
      <c r="U238" s="28">
        <f>IF(S238="","",S238/T238-1)</f>
        <v/>
      </c>
      <c r="V238" s="11" t="n"/>
      <c r="W238" s="5" t="n"/>
    </row>
    <row r="239">
      <c r="A239" s="5" t="n"/>
      <c r="B239" s="29" t="n"/>
      <c r="C239" s="5" t="n"/>
      <c r="D239" s="5" t="n"/>
      <c r="E239" s="5" t="n"/>
      <c r="F239" s="30" t="n"/>
      <c r="G239" s="30" t="n"/>
      <c r="H239" s="30" t="n"/>
      <c r="I239" s="31" t="n"/>
      <c r="J239" s="24">
        <f>IF(OR(F239="",I239=""),"",F239*I239)</f>
        <v/>
      </c>
      <c r="K239" s="24">
        <f>IF(OR(F239="",G239="",I239=""),"",(F239-G239)*I239)</f>
        <v/>
      </c>
      <c r="L239" s="11" t="n"/>
      <c r="M239" s="5" t="n"/>
      <c r="N239" s="29" t="n"/>
      <c r="O239" s="30" t="n"/>
      <c r="P239" s="26">
        <f>IF(OR(O239="",F239="",I239=""),"",(O239-F239)*I239)</f>
        <v/>
      </c>
      <c r="Q239" s="27">
        <f>IF(OR(P239="",K239="",K239=0),"",P239/K239)</f>
        <v/>
      </c>
      <c r="R239" s="5" t="n"/>
      <c r="S239" s="24">
        <f>IF(P239="","",StartCap+SUM(P$2:P239))</f>
        <v/>
      </c>
      <c r="T239" s="24">
        <f>IF(S239="","",MAX(StartCap,MAX(S$2:S239)))</f>
        <v/>
      </c>
      <c r="U239" s="28">
        <f>IF(S239="","",S239/T239-1)</f>
        <v/>
      </c>
      <c r="V239" s="11" t="n"/>
      <c r="W239" s="5" t="n"/>
    </row>
    <row r="240">
      <c r="A240" s="5" t="n"/>
      <c r="B240" s="29" t="n"/>
      <c r="C240" s="5" t="n"/>
      <c r="D240" s="5" t="n"/>
      <c r="E240" s="5" t="n"/>
      <c r="F240" s="30" t="n"/>
      <c r="G240" s="30" t="n"/>
      <c r="H240" s="30" t="n"/>
      <c r="I240" s="31" t="n"/>
      <c r="J240" s="24">
        <f>IF(OR(F240="",I240=""),"",F240*I240)</f>
        <v/>
      </c>
      <c r="K240" s="24">
        <f>IF(OR(F240="",G240="",I240=""),"",(F240-G240)*I240)</f>
        <v/>
      </c>
      <c r="L240" s="11" t="n"/>
      <c r="M240" s="5" t="n"/>
      <c r="N240" s="29" t="n"/>
      <c r="O240" s="30" t="n"/>
      <c r="P240" s="26">
        <f>IF(OR(O240="",F240="",I240=""),"",(O240-F240)*I240)</f>
        <v/>
      </c>
      <c r="Q240" s="27">
        <f>IF(OR(P240="",K240="",K240=0),"",P240/K240)</f>
        <v/>
      </c>
      <c r="R240" s="5" t="n"/>
      <c r="S240" s="24">
        <f>IF(P240="","",StartCap+SUM(P$2:P240))</f>
        <v/>
      </c>
      <c r="T240" s="24">
        <f>IF(S240="","",MAX(StartCap,MAX(S$2:S240)))</f>
        <v/>
      </c>
      <c r="U240" s="28">
        <f>IF(S240="","",S240/T240-1)</f>
        <v/>
      </c>
      <c r="V240" s="11" t="n"/>
      <c r="W240" s="5" t="n"/>
    </row>
    <row r="241">
      <c r="A241" s="5" t="n"/>
      <c r="B241" s="29" t="n"/>
      <c r="C241" s="5" t="n"/>
      <c r="D241" s="5" t="n"/>
      <c r="E241" s="5" t="n"/>
      <c r="F241" s="30" t="n"/>
      <c r="G241" s="30" t="n"/>
      <c r="H241" s="30" t="n"/>
      <c r="I241" s="31" t="n"/>
      <c r="J241" s="24">
        <f>IF(OR(F241="",I241=""),"",F241*I241)</f>
        <v/>
      </c>
      <c r="K241" s="24">
        <f>IF(OR(F241="",G241="",I241=""),"",(F241-G241)*I241)</f>
        <v/>
      </c>
      <c r="L241" s="11" t="n"/>
      <c r="M241" s="5" t="n"/>
      <c r="N241" s="29" t="n"/>
      <c r="O241" s="30" t="n"/>
      <c r="P241" s="26">
        <f>IF(OR(O241="",F241="",I241=""),"",(O241-F241)*I241)</f>
        <v/>
      </c>
      <c r="Q241" s="27">
        <f>IF(OR(P241="",K241="",K241=0),"",P241/K241)</f>
        <v/>
      </c>
      <c r="R241" s="5" t="n"/>
      <c r="S241" s="24">
        <f>IF(P241="","",StartCap+SUM(P$2:P241))</f>
        <v/>
      </c>
      <c r="T241" s="24">
        <f>IF(S241="","",MAX(StartCap,MAX(S$2:S241)))</f>
        <v/>
      </c>
      <c r="U241" s="28">
        <f>IF(S241="","",S241/T241-1)</f>
        <v/>
      </c>
      <c r="V241" s="11" t="n"/>
      <c r="W241" s="5" t="n"/>
    </row>
    <row r="242">
      <c r="A242" s="5" t="n"/>
      <c r="B242" s="29" t="n"/>
      <c r="C242" s="5" t="n"/>
      <c r="D242" s="5" t="n"/>
      <c r="E242" s="5" t="n"/>
      <c r="F242" s="30" t="n"/>
      <c r="G242" s="30" t="n"/>
      <c r="H242" s="30" t="n"/>
      <c r="I242" s="31" t="n"/>
      <c r="J242" s="24">
        <f>IF(OR(F242="",I242=""),"",F242*I242)</f>
        <v/>
      </c>
      <c r="K242" s="24">
        <f>IF(OR(F242="",G242="",I242=""),"",(F242-G242)*I242)</f>
        <v/>
      </c>
      <c r="L242" s="11" t="n"/>
      <c r="M242" s="5" t="n"/>
      <c r="N242" s="29" t="n"/>
      <c r="O242" s="30" t="n"/>
      <c r="P242" s="26">
        <f>IF(OR(O242="",F242="",I242=""),"",(O242-F242)*I242)</f>
        <v/>
      </c>
      <c r="Q242" s="27">
        <f>IF(OR(P242="",K242="",K242=0),"",P242/K242)</f>
        <v/>
      </c>
      <c r="R242" s="5" t="n"/>
      <c r="S242" s="24">
        <f>IF(P242="","",StartCap+SUM(P$2:P242))</f>
        <v/>
      </c>
      <c r="T242" s="24">
        <f>IF(S242="","",MAX(StartCap,MAX(S$2:S242)))</f>
        <v/>
      </c>
      <c r="U242" s="28">
        <f>IF(S242="","",S242/T242-1)</f>
        <v/>
      </c>
      <c r="V242" s="11" t="n"/>
      <c r="W242" s="5" t="n"/>
    </row>
    <row r="243">
      <c r="A243" s="5" t="n"/>
      <c r="B243" s="29" t="n"/>
      <c r="C243" s="5" t="n"/>
      <c r="D243" s="5" t="n"/>
      <c r="E243" s="5" t="n"/>
      <c r="F243" s="30" t="n"/>
      <c r="G243" s="30" t="n"/>
      <c r="H243" s="30" t="n"/>
      <c r="I243" s="31" t="n"/>
      <c r="J243" s="24">
        <f>IF(OR(F243="",I243=""),"",F243*I243)</f>
        <v/>
      </c>
      <c r="K243" s="24">
        <f>IF(OR(F243="",G243="",I243=""),"",(F243-G243)*I243)</f>
        <v/>
      </c>
      <c r="L243" s="11" t="n"/>
      <c r="M243" s="5" t="n"/>
      <c r="N243" s="29" t="n"/>
      <c r="O243" s="30" t="n"/>
      <c r="P243" s="26">
        <f>IF(OR(O243="",F243="",I243=""),"",(O243-F243)*I243)</f>
        <v/>
      </c>
      <c r="Q243" s="27">
        <f>IF(OR(P243="",K243="",K243=0),"",P243/K243)</f>
        <v/>
      </c>
      <c r="R243" s="5" t="n"/>
      <c r="S243" s="24">
        <f>IF(P243="","",StartCap+SUM(P$2:P243))</f>
        <v/>
      </c>
      <c r="T243" s="24">
        <f>IF(S243="","",MAX(StartCap,MAX(S$2:S243)))</f>
        <v/>
      </c>
      <c r="U243" s="28">
        <f>IF(S243="","",S243/T243-1)</f>
        <v/>
      </c>
      <c r="V243" s="11" t="n"/>
      <c r="W243" s="5" t="n"/>
    </row>
    <row r="244">
      <c r="A244" s="5" t="n"/>
      <c r="B244" s="29" t="n"/>
      <c r="C244" s="5" t="n"/>
      <c r="D244" s="5" t="n"/>
      <c r="E244" s="5" t="n"/>
      <c r="F244" s="30" t="n"/>
      <c r="G244" s="30" t="n"/>
      <c r="H244" s="30" t="n"/>
      <c r="I244" s="31" t="n"/>
      <c r="J244" s="24">
        <f>IF(OR(F244="",I244=""),"",F244*I244)</f>
        <v/>
      </c>
      <c r="K244" s="24">
        <f>IF(OR(F244="",G244="",I244=""),"",(F244-G244)*I244)</f>
        <v/>
      </c>
      <c r="L244" s="11" t="n"/>
      <c r="M244" s="5" t="n"/>
      <c r="N244" s="29" t="n"/>
      <c r="O244" s="30" t="n"/>
      <c r="P244" s="26">
        <f>IF(OR(O244="",F244="",I244=""),"",(O244-F244)*I244)</f>
        <v/>
      </c>
      <c r="Q244" s="27">
        <f>IF(OR(P244="",K244="",K244=0),"",P244/K244)</f>
        <v/>
      </c>
      <c r="R244" s="5" t="n"/>
      <c r="S244" s="24">
        <f>IF(P244="","",StartCap+SUM(P$2:P244))</f>
        <v/>
      </c>
      <c r="T244" s="24">
        <f>IF(S244="","",MAX(StartCap,MAX(S$2:S244)))</f>
        <v/>
      </c>
      <c r="U244" s="28">
        <f>IF(S244="","",S244/T244-1)</f>
        <v/>
      </c>
      <c r="V244" s="11" t="n"/>
      <c r="W244" s="5" t="n"/>
    </row>
    <row r="245">
      <c r="A245" s="5" t="n"/>
      <c r="B245" s="29" t="n"/>
      <c r="C245" s="5" t="n"/>
      <c r="D245" s="5" t="n"/>
      <c r="E245" s="5" t="n"/>
      <c r="F245" s="30" t="n"/>
      <c r="G245" s="30" t="n"/>
      <c r="H245" s="30" t="n"/>
      <c r="I245" s="31" t="n"/>
      <c r="J245" s="24">
        <f>IF(OR(F245="",I245=""),"",F245*I245)</f>
        <v/>
      </c>
      <c r="K245" s="24">
        <f>IF(OR(F245="",G245="",I245=""),"",(F245-G245)*I245)</f>
        <v/>
      </c>
      <c r="L245" s="11" t="n"/>
      <c r="M245" s="5" t="n"/>
      <c r="N245" s="29" t="n"/>
      <c r="O245" s="30" t="n"/>
      <c r="P245" s="26">
        <f>IF(OR(O245="",F245="",I245=""),"",(O245-F245)*I245)</f>
        <v/>
      </c>
      <c r="Q245" s="27">
        <f>IF(OR(P245="",K245="",K245=0),"",P245/K245)</f>
        <v/>
      </c>
      <c r="R245" s="5" t="n"/>
      <c r="S245" s="24">
        <f>IF(P245="","",StartCap+SUM(P$2:P245))</f>
        <v/>
      </c>
      <c r="T245" s="24">
        <f>IF(S245="","",MAX(StartCap,MAX(S$2:S245)))</f>
        <v/>
      </c>
      <c r="U245" s="28">
        <f>IF(S245="","",S245/T245-1)</f>
        <v/>
      </c>
      <c r="V245" s="11" t="n"/>
      <c r="W245" s="5" t="n"/>
    </row>
    <row r="246">
      <c r="A246" s="5" t="n"/>
      <c r="B246" s="29" t="n"/>
      <c r="C246" s="5" t="n"/>
      <c r="D246" s="5" t="n"/>
      <c r="E246" s="5" t="n"/>
      <c r="F246" s="30" t="n"/>
      <c r="G246" s="30" t="n"/>
      <c r="H246" s="30" t="n"/>
      <c r="I246" s="31" t="n"/>
      <c r="J246" s="24">
        <f>IF(OR(F246="",I246=""),"",F246*I246)</f>
        <v/>
      </c>
      <c r="K246" s="24">
        <f>IF(OR(F246="",G246="",I246=""),"",(F246-G246)*I246)</f>
        <v/>
      </c>
      <c r="L246" s="11" t="n"/>
      <c r="M246" s="5" t="n"/>
      <c r="N246" s="29" t="n"/>
      <c r="O246" s="30" t="n"/>
      <c r="P246" s="26">
        <f>IF(OR(O246="",F246="",I246=""),"",(O246-F246)*I246)</f>
        <v/>
      </c>
      <c r="Q246" s="27">
        <f>IF(OR(P246="",K246="",K246=0),"",P246/K246)</f>
        <v/>
      </c>
      <c r="R246" s="5" t="n"/>
      <c r="S246" s="24">
        <f>IF(P246="","",StartCap+SUM(P$2:P246))</f>
        <v/>
      </c>
      <c r="T246" s="24">
        <f>IF(S246="","",MAX(StartCap,MAX(S$2:S246)))</f>
        <v/>
      </c>
      <c r="U246" s="28">
        <f>IF(S246="","",S246/T246-1)</f>
        <v/>
      </c>
      <c r="V246" s="11" t="n"/>
      <c r="W246" s="5" t="n"/>
    </row>
    <row r="247">
      <c r="A247" s="5" t="n"/>
      <c r="B247" s="29" t="n"/>
      <c r="C247" s="5" t="n"/>
      <c r="D247" s="5" t="n"/>
      <c r="E247" s="5" t="n"/>
      <c r="F247" s="30" t="n"/>
      <c r="G247" s="30" t="n"/>
      <c r="H247" s="30" t="n"/>
      <c r="I247" s="31" t="n"/>
      <c r="J247" s="24">
        <f>IF(OR(F247="",I247=""),"",F247*I247)</f>
        <v/>
      </c>
      <c r="K247" s="24">
        <f>IF(OR(F247="",G247="",I247=""),"",(F247-G247)*I247)</f>
        <v/>
      </c>
      <c r="L247" s="11" t="n"/>
      <c r="M247" s="5" t="n"/>
      <c r="N247" s="29" t="n"/>
      <c r="O247" s="30" t="n"/>
      <c r="P247" s="26">
        <f>IF(OR(O247="",F247="",I247=""),"",(O247-F247)*I247)</f>
        <v/>
      </c>
      <c r="Q247" s="27">
        <f>IF(OR(P247="",K247="",K247=0),"",P247/K247)</f>
        <v/>
      </c>
      <c r="R247" s="5" t="n"/>
      <c r="S247" s="24">
        <f>IF(P247="","",StartCap+SUM(P$2:P247))</f>
        <v/>
      </c>
      <c r="T247" s="24">
        <f>IF(S247="","",MAX(StartCap,MAX(S$2:S247)))</f>
        <v/>
      </c>
      <c r="U247" s="28">
        <f>IF(S247="","",S247/T247-1)</f>
        <v/>
      </c>
      <c r="V247" s="11" t="n"/>
      <c r="W247" s="5" t="n"/>
    </row>
    <row r="248">
      <c r="A248" s="5" t="n"/>
      <c r="B248" s="29" t="n"/>
      <c r="C248" s="5" t="n"/>
      <c r="D248" s="5" t="n"/>
      <c r="E248" s="5" t="n"/>
      <c r="F248" s="30" t="n"/>
      <c r="G248" s="30" t="n"/>
      <c r="H248" s="30" t="n"/>
      <c r="I248" s="31" t="n"/>
      <c r="J248" s="24">
        <f>IF(OR(F248="",I248=""),"",F248*I248)</f>
        <v/>
      </c>
      <c r="K248" s="24">
        <f>IF(OR(F248="",G248="",I248=""),"",(F248-G248)*I248)</f>
        <v/>
      </c>
      <c r="L248" s="11" t="n"/>
      <c r="M248" s="5" t="n"/>
      <c r="N248" s="29" t="n"/>
      <c r="O248" s="30" t="n"/>
      <c r="P248" s="26">
        <f>IF(OR(O248="",F248="",I248=""),"",(O248-F248)*I248)</f>
        <v/>
      </c>
      <c r="Q248" s="27">
        <f>IF(OR(P248="",K248="",K248=0),"",P248/K248)</f>
        <v/>
      </c>
      <c r="R248" s="5" t="n"/>
      <c r="S248" s="24">
        <f>IF(P248="","",StartCap+SUM(P$2:P248))</f>
        <v/>
      </c>
      <c r="T248" s="24">
        <f>IF(S248="","",MAX(StartCap,MAX(S$2:S248)))</f>
        <v/>
      </c>
      <c r="U248" s="28">
        <f>IF(S248="","",S248/T248-1)</f>
        <v/>
      </c>
      <c r="V248" s="11" t="n"/>
      <c r="W248" s="5" t="n"/>
    </row>
    <row r="249">
      <c r="A249" s="5" t="n"/>
      <c r="B249" s="29" t="n"/>
      <c r="C249" s="5" t="n"/>
      <c r="D249" s="5" t="n"/>
      <c r="E249" s="5" t="n"/>
      <c r="F249" s="30" t="n"/>
      <c r="G249" s="30" t="n"/>
      <c r="H249" s="30" t="n"/>
      <c r="I249" s="31" t="n"/>
      <c r="J249" s="24">
        <f>IF(OR(F249="",I249=""),"",F249*I249)</f>
        <v/>
      </c>
      <c r="K249" s="24">
        <f>IF(OR(F249="",G249="",I249=""),"",(F249-G249)*I249)</f>
        <v/>
      </c>
      <c r="L249" s="11" t="n"/>
      <c r="M249" s="5" t="n"/>
      <c r="N249" s="29" t="n"/>
      <c r="O249" s="30" t="n"/>
      <c r="P249" s="26">
        <f>IF(OR(O249="",F249="",I249=""),"",(O249-F249)*I249)</f>
        <v/>
      </c>
      <c r="Q249" s="27">
        <f>IF(OR(P249="",K249="",K249=0),"",P249/K249)</f>
        <v/>
      </c>
      <c r="R249" s="5" t="n"/>
      <c r="S249" s="24">
        <f>IF(P249="","",StartCap+SUM(P$2:P249))</f>
        <v/>
      </c>
      <c r="T249" s="24">
        <f>IF(S249="","",MAX(StartCap,MAX(S$2:S249)))</f>
        <v/>
      </c>
      <c r="U249" s="28">
        <f>IF(S249="","",S249/T249-1)</f>
        <v/>
      </c>
      <c r="V249" s="11" t="n"/>
      <c r="W249" s="5" t="n"/>
    </row>
    <row r="250">
      <c r="A250" s="5" t="n"/>
      <c r="B250" s="29" t="n"/>
      <c r="C250" s="5" t="n"/>
      <c r="D250" s="5" t="n"/>
      <c r="E250" s="5" t="n"/>
      <c r="F250" s="30" t="n"/>
      <c r="G250" s="30" t="n"/>
      <c r="H250" s="30" t="n"/>
      <c r="I250" s="31" t="n"/>
      <c r="J250" s="24">
        <f>IF(OR(F250="",I250=""),"",F250*I250)</f>
        <v/>
      </c>
      <c r="K250" s="24">
        <f>IF(OR(F250="",G250="",I250=""),"",(F250-G250)*I250)</f>
        <v/>
      </c>
      <c r="L250" s="11" t="n"/>
      <c r="M250" s="5" t="n"/>
      <c r="N250" s="29" t="n"/>
      <c r="O250" s="30" t="n"/>
      <c r="P250" s="26">
        <f>IF(OR(O250="",F250="",I250=""),"",(O250-F250)*I250)</f>
        <v/>
      </c>
      <c r="Q250" s="27">
        <f>IF(OR(P250="",K250="",K250=0),"",P250/K250)</f>
        <v/>
      </c>
      <c r="R250" s="5" t="n"/>
      <c r="S250" s="24">
        <f>IF(P250="","",StartCap+SUM(P$2:P250))</f>
        <v/>
      </c>
      <c r="T250" s="24">
        <f>IF(S250="","",MAX(StartCap,MAX(S$2:S250)))</f>
        <v/>
      </c>
      <c r="U250" s="28">
        <f>IF(S250="","",S250/T250-1)</f>
        <v/>
      </c>
      <c r="V250" s="11" t="n"/>
      <c r="W250" s="5" t="n"/>
    </row>
    <row r="251">
      <c r="A251" s="5" t="n"/>
      <c r="B251" s="29" t="n"/>
      <c r="C251" s="5" t="n"/>
      <c r="D251" s="5" t="n"/>
      <c r="E251" s="5" t="n"/>
      <c r="F251" s="30" t="n"/>
      <c r="G251" s="30" t="n"/>
      <c r="H251" s="30" t="n"/>
      <c r="I251" s="31" t="n"/>
      <c r="J251" s="24">
        <f>IF(OR(F251="",I251=""),"",F251*I251)</f>
        <v/>
      </c>
      <c r="K251" s="24">
        <f>IF(OR(F251="",G251="",I251=""),"",(F251-G251)*I251)</f>
        <v/>
      </c>
      <c r="L251" s="11" t="n"/>
      <c r="M251" s="5" t="n"/>
      <c r="N251" s="29" t="n"/>
      <c r="O251" s="30" t="n"/>
      <c r="P251" s="26">
        <f>IF(OR(O251="",F251="",I251=""),"",(O251-F251)*I251)</f>
        <v/>
      </c>
      <c r="Q251" s="27">
        <f>IF(OR(P251="",K251="",K251=0),"",P251/K251)</f>
        <v/>
      </c>
      <c r="R251" s="5" t="n"/>
      <c r="S251" s="24">
        <f>IF(P251="","",StartCap+SUM(P$2:P251))</f>
        <v/>
      </c>
      <c r="T251" s="24">
        <f>IF(S251="","",MAX(StartCap,MAX(S$2:S251)))</f>
        <v/>
      </c>
      <c r="U251" s="28">
        <f>IF(S251="","",S251/T251-1)</f>
        <v/>
      </c>
      <c r="V251" s="11" t="n"/>
      <c r="W251" s="5" t="n"/>
    </row>
    <row r="252">
      <c r="A252" s="5" t="n"/>
      <c r="B252" s="29" t="n"/>
      <c r="C252" s="5" t="n"/>
      <c r="D252" s="5" t="n"/>
      <c r="E252" s="5" t="n"/>
      <c r="F252" s="30" t="n"/>
      <c r="G252" s="30" t="n"/>
      <c r="H252" s="30" t="n"/>
      <c r="I252" s="31" t="n"/>
      <c r="J252" s="24">
        <f>IF(OR(F252="",I252=""),"",F252*I252)</f>
        <v/>
      </c>
      <c r="K252" s="24">
        <f>IF(OR(F252="",G252="",I252=""),"",(F252-G252)*I252)</f>
        <v/>
      </c>
      <c r="L252" s="11" t="n"/>
      <c r="M252" s="5" t="n"/>
      <c r="N252" s="29" t="n"/>
      <c r="O252" s="30" t="n"/>
      <c r="P252" s="26">
        <f>IF(OR(O252="",F252="",I252=""),"",(O252-F252)*I252)</f>
        <v/>
      </c>
      <c r="Q252" s="27">
        <f>IF(OR(P252="",K252="",K252=0),"",P252/K252)</f>
        <v/>
      </c>
      <c r="R252" s="5" t="n"/>
      <c r="S252" s="24">
        <f>IF(P252="","",StartCap+SUM(P$2:P252))</f>
        <v/>
      </c>
      <c r="T252" s="24">
        <f>IF(S252="","",MAX(StartCap,MAX(S$2:S252)))</f>
        <v/>
      </c>
      <c r="U252" s="28">
        <f>IF(S252="","",S252/T252-1)</f>
        <v/>
      </c>
      <c r="V252" s="11" t="n"/>
      <c r="W252" s="5" t="n"/>
    </row>
    <row r="253">
      <c r="A253" s="5" t="n"/>
      <c r="B253" s="29" t="n"/>
      <c r="C253" s="5" t="n"/>
      <c r="D253" s="5" t="n"/>
      <c r="E253" s="5" t="n"/>
      <c r="F253" s="30" t="n"/>
      <c r="G253" s="30" t="n"/>
      <c r="H253" s="30" t="n"/>
      <c r="I253" s="31" t="n"/>
      <c r="J253" s="24">
        <f>IF(OR(F253="",I253=""),"",F253*I253)</f>
        <v/>
      </c>
      <c r="K253" s="24">
        <f>IF(OR(F253="",G253="",I253=""),"",(F253-G253)*I253)</f>
        <v/>
      </c>
      <c r="L253" s="11" t="n"/>
      <c r="M253" s="5" t="n"/>
      <c r="N253" s="29" t="n"/>
      <c r="O253" s="30" t="n"/>
      <c r="P253" s="26">
        <f>IF(OR(O253="",F253="",I253=""),"",(O253-F253)*I253)</f>
        <v/>
      </c>
      <c r="Q253" s="27">
        <f>IF(OR(P253="",K253="",K253=0),"",P253/K253)</f>
        <v/>
      </c>
      <c r="R253" s="5" t="n"/>
      <c r="S253" s="24">
        <f>IF(P253="","",StartCap+SUM(P$2:P253))</f>
        <v/>
      </c>
      <c r="T253" s="24">
        <f>IF(S253="","",MAX(StartCap,MAX(S$2:S253)))</f>
        <v/>
      </c>
      <c r="U253" s="28">
        <f>IF(S253="","",S253/T253-1)</f>
        <v/>
      </c>
      <c r="V253" s="11" t="n"/>
      <c r="W253" s="5" t="n"/>
    </row>
    <row r="254">
      <c r="A254" s="5" t="n"/>
      <c r="B254" s="29" t="n"/>
      <c r="C254" s="5" t="n"/>
      <c r="D254" s="5" t="n"/>
      <c r="E254" s="5" t="n"/>
      <c r="F254" s="30" t="n"/>
      <c r="G254" s="30" t="n"/>
      <c r="H254" s="30" t="n"/>
      <c r="I254" s="31" t="n"/>
      <c r="J254" s="24">
        <f>IF(OR(F254="",I254=""),"",F254*I254)</f>
        <v/>
      </c>
      <c r="K254" s="24">
        <f>IF(OR(F254="",G254="",I254=""),"",(F254-G254)*I254)</f>
        <v/>
      </c>
      <c r="L254" s="11" t="n"/>
      <c r="M254" s="5" t="n"/>
      <c r="N254" s="29" t="n"/>
      <c r="O254" s="30" t="n"/>
      <c r="P254" s="26">
        <f>IF(OR(O254="",F254="",I254=""),"",(O254-F254)*I254)</f>
        <v/>
      </c>
      <c r="Q254" s="27">
        <f>IF(OR(P254="",K254="",K254=0),"",P254/K254)</f>
        <v/>
      </c>
      <c r="R254" s="5" t="n"/>
      <c r="S254" s="24">
        <f>IF(P254="","",StartCap+SUM(P$2:P254))</f>
        <v/>
      </c>
      <c r="T254" s="24">
        <f>IF(S254="","",MAX(StartCap,MAX(S$2:S254)))</f>
        <v/>
      </c>
      <c r="U254" s="28">
        <f>IF(S254="","",S254/T254-1)</f>
        <v/>
      </c>
      <c r="V254" s="11" t="n"/>
      <c r="W254" s="5" t="n"/>
    </row>
    <row r="255">
      <c r="A255" s="5" t="n"/>
      <c r="B255" s="29" t="n"/>
      <c r="C255" s="5" t="n"/>
      <c r="D255" s="5" t="n"/>
      <c r="E255" s="5" t="n"/>
      <c r="F255" s="30" t="n"/>
      <c r="G255" s="30" t="n"/>
      <c r="H255" s="30" t="n"/>
      <c r="I255" s="31" t="n"/>
      <c r="J255" s="24">
        <f>IF(OR(F255="",I255=""),"",F255*I255)</f>
        <v/>
      </c>
      <c r="K255" s="24">
        <f>IF(OR(F255="",G255="",I255=""),"",(F255-G255)*I255)</f>
        <v/>
      </c>
      <c r="L255" s="11" t="n"/>
      <c r="M255" s="5" t="n"/>
      <c r="N255" s="29" t="n"/>
      <c r="O255" s="30" t="n"/>
      <c r="P255" s="26">
        <f>IF(OR(O255="",F255="",I255=""),"",(O255-F255)*I255)</f>
        <v/>
      </c>
      <c r="Q255" s="27">
        <f>IF(OR(P255="",K255="",K255=0),"",P255/K255)</f>
        <v/>
      </c>
      <c r="R255" s="5" t="n"/>
      <c r="S255" s="24">
        <f>IF(P255="","",StartCap+SUM(P$2:P255))</f>
        <v/>
      </c>
      <c r="T255" s="24">
        <f>IF(S255="","",MAX(StartCap,MAX(S$2:S255)))</f>
        <v/>
      </c>
      <c r="U255" s="28">
        <f>IF(S255="","",S255/T255-1)</f>
        <v/>
      </c>
      <c r="V255" s="11" t="n"/>
      <c r="W255" s="5" t="n"/>
    </row>
    <row r="256">
      <c r="A256" s="5" t="n"/>
      <c r="B256" s="29" t="n"/>
      <c r="C256" s="5" t="n"/>
      <c r="D256" s="5" t="n"/>
      <c r="E256" s="5" t="n"/>
      <c r="F256" s="30" t="n"/>
      <c r="G256" s="30" t="n"/>
      <c r="H256" s="30" t="n"/>
      <c r="I256" s="31" t="n"/>
      <c r="J256" s="24">
        <f>IF(OR(F256="",I256=""),"",F256*I256)</f>
        <v/>
      </c>
      <c r="K256" s="24">
        <f>IF(OR(F256="",G256="",I256=""),"",(F256-G256)*I256)</f>
        <v/>
      </c>
      <c r="L256" s="11" t="n"/>
      <c r="M256" s="5" t="n"/>
      <c r="N256" s="29" t="n"/>
      <c r="O256" s="30" t="n"/>
      <c r="P256" s="26">
        <f>IF(OR(O256="",F256="",I256=""),"",(O256-F256)*I256)</f>
        <v/>
      </c>
      <c r="Q256" s="27">
        <f>IF(OR(P256="",K256="",K256=0),"",P256/K256)</f>
        <v/>
      </c>
      <c r="R256" s="5" t="n"/>
      <c r="S256" s="24">
        <f>IF(P256="","",StartCap+SUM(P$2:P256))</f>
        <v/>
      </c>
      <c r="T256" s="24">
        <f>IF(S256="","",MAX(StartCap,MAX(S$2:S256)))</f>
        <v/>
      </c>
      <c r="U256" s="28">
        <f>IF(S256="","",S256/T256-1)</f>
        <v/>
      </c>
      <c r="V256" s="11" t="n"/>
      <c r="W256" s="5" t="n"/>
    </row>
    <row r="257">
      <c r="A257" s="5" t="n"/>
      <c r="B257" s="29" t="n"/>
      <c r="C257" s="5" t="n"/>
      <c r="D257" s="5" t="n"/>
      <c r="E257" s="5" t="n"/>
      <c r="F257" s="30" t="n"/>
      <c r="G257" s="30" t="n"/>
      <c r="H257" s="30" t="n"/>
      <c r="I257" s="31" t="n"/>
      <c r="J257" s="24">
        <f>IF(OR(F257="",I257=""),"",F257*I257)</f>
        <v/>
      </c>
      <c r="K257" s="24">
        <f>IF(OR(F257="",G257="",I257=""),"",(F257-G257)*I257)</f>
        <v/>
      </c>
      <c r="L257" s="11" t="n"/>
      <c r="M257" s="5" t="n"/>
      <c r="N257" s="29" t="n"/>
      <c r="O257" s="30" t="n"/>
      <c r="P257" s="26">
        <f>IF(OR(O257="",F257="",I257=""),"",(O257-F257)*I257)</f>
        <v/>
      </c>
      <c r="Q257" s="27">
        <f>IF(OR(P257="",K257="",K257=0),"",P257/K257)</f>
        <v/>
      </c>
      <c r="R257" s="5" t="n"/>
      <c r="S257" s="24">
        <f>IF(P257="","",StartCap+SUM(P$2:P257))</f>
        <v/>
      </c>
      <c r="T257" s="24">
        <f>IF(S257="","",MAX(StartCap,MAX(S$2:S257)))</f>
        <v/>
      </c>
      <c r="U257" s="28">
        <f>IF(S257="","",S257/T257-1)</f>
        <v/>
      </c>
      <c r="V257" s="11" t="n"/>
      <c r="W257" s="5" t="n"/>
    </row>
    <row r="258">
      <c r="A258" s="5" t="n"/>
      <c r="B258" s="29" t="n"/>
      <c r="C258" s="5" t="n"/>
      <c r="D258" s="5" t="n"/>
      <c r="E258" s="5" t="n"/>
      <c r="F258" s="30" t="n"/>
      <c r="G258" s="30" t="n"/>
      <c r="H258" s="30" t="n"/>
      <c r="I258" s="31" t="n"/>
      <c r="J258" s="24">
        <f>IF(OR(F258="",I258=""),"",F258*I258)</f>
        <v/>
      </c>
      <c r="K258" s="24">
        <f>IF(OR(F258="",G258="",I258=""),"",(F258-G258)*I258)</f>
        <v/>
      </c>
      <c r="L258" s="11" t="n"/>
      <c r="M258" s="5" t="n"/>
      <c r="N258" s="29" t="n"/>
      <c r="O258" s="30" t="n"/>
      <c r="P258" s="26">
        <f>IF(OR(O258="",F258="",I258=""),"",(O258-F258)*I258)</f>
        <v/>
      </c>
      <c r="Q258" s="27">
        <f>IF(OR(P258="",K258="",K258=0),"",P258/K258)</f>
        <v/>
      </c>
      <c r="R258" s="5" t="n"/>
      <c r="S258" s="24">
        <f>IF(P258="","",StartCap+SUM(P$2:P258))</f>
        <v/>
      </c>
      <c r="T258" s="24">
        <f>IF(S258="","",MAX(StartCap,MAX(S$2:S258)))</f>
        <v/>
      </c>
      <c r="U258" s="28">
        <f>IF(S258="","",S258/T258-1)</f>
        <v/>
      </c>
      <c r="V258" s="11" t="n"/>
      <c r="W258" s="5" t="n"/>
    </row>
    <row r="259">
      <c r="A259" s="5" t="n"/>
      <c r="B259" s="29" t="n"/>
      <c r="C259" s="5" t="n"/>
      <c r="D259" s="5" t="n"/>
      <c r="E259" s="5" t="n"/>
      <c r="F259" s="30" t="n"/>
      <c r="G259" s="30" t="n"/>
      <c r="H259" s="30" t="n"/>
      <c r="I259" s="31" t="n"/>
      <c r="J259" s="24">
        <f>IF(OR(F259="",I259=""),"",F259*I259)</f>
        <v/>
      </c>
      <c r="K259" s="24">
        <f>IF(OR(F259="",G259="",I259=""),"",(F259-G259)*I259)</f>
        <v/>
      </c>
      <c r="L259" s="11" t="n"/>
      <c r="M259" s="5" t="n"/>
      <c r="N259" s="29" t="n"/>
      <c r="O259" s="30" t="n"/>
      <c r="P259" s="26">
        <f>IF(OR(O259="",F259="",I259=""),"",(O259-F259)*I259)</f>
        <v/>
      </c>
      <c r="Q259" s="27">
        <f>IF(OR(P259="",K259="",K259=0),"",P259/K259)</f>
        <v/>
      </c>
      <c r="R259" s="5" t="n"/>
      <c r="S259" s="24">
        <f>IF(P259="","",StartCap+SUM(P$2:P259))</f>
        <v/>
      </c>
      <c r="T259" s="24">
        <f>IF(S259="","",MAX(StartCap,MAX(S$2:S259)))</f>
        <v/>
      </c>
      <c r="U259" s="28">
        <f>IF(S259="","",S259/T259-1)</f>
        <v/>
      </c>
      <c r="V259" s="11" t="n"/>
      <c r="W259" s="5" t="n"/>
    </row>
    <row r="260">
      <c r="A260" s="5" t="n"/>
      <c r="B260" s="29" t="n"/>
      <c r="C260" s="5" t="n"/>
      <c r="D260" s="5" t="n"/>
      <c r="E260" s="5" t="n"/>
      <c r="F260" s="30" t="n"/>
      <c r="G260" s="30" t="n"/>
      <c r="H260" s="30" t="n"/>
      <c r="I260" s="31" t="n"/>
      <c r="J260" s="24">
        <f>IF(OR(F260="",I260=""),"",F260*I260)</f>
        <v/>
      </c>
      <c r="K260" s="24">
        <f>IF(OR(F260="",G260="",I260=""),"",(F260-G260)*I260)</f>
        <v/>
      </c>
      <c r="L260" s="11" t="n"/>
      <c r="M260" s="5" t="n"/>
      <c r="N260" s="29" t="n"/>
      <c r="O260" s="30" t="n"/>
      <c r="P260" s="26">
        <f>IF(OR(O260="",F260="",I260=""),"",(O260-F260)*I260)</f>
        <v/>
      </c>
      <c r="Q260" s="27">
        <f>IF(OR(P260="",K260="",K260=0),"",P260/K260)</f>
        <v/>
      </c>
      <c r="R260" s="5" t="n"/>
      <c r="S260" s="24">
        <f>IF(P260="","",StartCap+SUM(P$2:P260))</f>
        <v/>
      </c>
      <c r="T260" s="24">
        <f>IF(S260="","",MAX(StartCap,MAX(S$2:S260)))</f>
        <v/>
      </c>
      <c r="U260" s="28">
        <f>IF(S260="","",S260/T260-1)</f>
        <v/>
      </c>
      <c r="V260" s="11" t="n"/>
      <c r="W260" s="5" t="n"/>
    </row>
    <row r="261">
      <c r="A261" s="5" t="n"/>
      <c r="B261" s="29" t="n"/>
      <c r="C261" s="5" t="n"/>
      <c r="D261" s="5" t="n"/>
      <c r="E261" s="5" t="n"/>
      <c r="F261" s="30" t="n"/>
      <c r="G261" s="30" t="n"/>
      <c r="H261" s="30" t="n"/>
      <c r="I261" s="31" t="n"/>
      <c r="J261" s="24">
        <f>IF(OR(F261="",I261=""),"",F261*I261)</f>
        <v/>
      </c>
      <c r="K261" s="24">
        <f>IF(OR(F261="",G261="",I261=""),"",(F261-G261)*I261)</f>
        <v/>
      </c>
      <c r="L261" s="11" t="n"/>
      <c r="M261" s="5" t="n"/>
      <c r="N261" s="29" t="n"/>
      <c r="O261" s="30" t="n"/>
      <c r="P261" s="26">
        <f>IF(OR(O261="",F261="",I261=""),"",(O261-F261)*I261)</f>
        <v/>
      </c>
      <c r="Q261" s="27">
        <f>IF(OR(P261="",K261="",K261=0),"",P261/K261)</f>
        <v/>
      </c>
      <c r="R261" s="5" t="n"/>
      <c r="S261" s="24">
        <f>IF(P261="","",StartCap+SUM(P$2:P261))</f>
        <v/>
      </c>
      <c r="T261" s="24">
        <f>IF(S261="","",MAX(StartCap,MAX(S$2:S261)))</f>
        <v/>
      </c>
      <c r="U261" s="28">
        <f>IF(S261="","",S261/T261-1)</f>
        <v/>
      </c>
      <c r="V261" s="11" t="n"/>
      <c r="W261" s="5" t="n"/>
    </row>
    <row r="262">
      <c r="A262" s="5" t="n"/>
      <c r="B262" s="29" t="n"/>
      <c r="C262" s="5" t="n"/>
      <c r="D262" s="5" t="n"/>
      <c r="E262" s="5" t="n"/>
      <c r="F262" s="30" t="n"/>
      <c r="G262" s="30" t="n"/>
      <c r="H262" s="30" t="n"/>
      <c r="I262" s="31" t="n"/>
      <c r="J262" s="24">
        <f>IF(OR(F262="",I262=""),"",F262*I262)</f>
        <v/>
      </c>
      <c r="K262" s="24">
        <f>IF(OR(F262="",G262="",I262=""),"",(F262-G262)*I262)</f>
        <v/>
      </c>
      <c r="L262" s="11" t="n"/>
      <c r="M262" s="5" t="n"/>
      <c r="N262" s="29" t="n"/>
      <c r="O262" s="30" t="n"/>
      <c r="P262" s="26">
        <f>IF(OR(O262="",F262="",I262=""),"",(O262-F262)*I262)</f>
        <v/>
      </c>
      <c r="Q262" s="27">
        <f>IF(OR(P262="",K262="",K262=0),"",P262/K262)</f>
        <v/>
      </c>
      <c r="R262" s="5" t="n"/>
      <c r="S262" s="24">
        <f>IF(P262="","",StartCap+SUM(P$2:P262))</f>
        <v/>
      </c>
      <c r="T262" s="24">
        <f>IF(S262="","",MAX(StartCap,MAX(S$2:S262)))</f>
        <v/>
      </c>
      <c r="U262" s="28">
        <f>IF(S262="","",S262/T262-1)</f>
        <v/>
      </c>
      <c r="V262" s="11" t="n"/>
      <c r="W262" s="5" t="n"/>
    </row>
    <row r="263">
      <c r="A263" s="5" t="n"/>
      <c r="B263" s="29" t="n"/>
      <c r="C263" s="5" t="n"/>
      <c r="D263" s="5" t="n"/>
      <c r="E263" s="5" t="n"/>
      <c r="F263" s="30" t="n"/>
      <c r="G263" s="30" t="n"/>
      <c r="H263" s="30" t="n"/>
      <c r="I263" s="31" t="n"/>
      <c r="J263" s="24">
        <f>IF(OR(F263="",I263=""),"",F263*I263)</f>
        <v/>
      </c>
      <c r="K263" s="24">
        <f>IF(OR(F263="",G263="",I263=""),"",(F263-G263)*I263)</f>
        <v/>
      </c>
      <c r="L263" s="11" t="n"/>
      <c r="M263" s="5" t="n"/>
      <c r="N263" s="29" t="n"/>
      <c r="O263" s="30" t="n"/>
      <c r="P263" s="26">
        <f>IF(OR(O263="",F263="",I263=""),"",(O263-F263)*I263)</f>
        <v/>
      </c>
      <c r="Q263" s="27">
        <f>IF(OR(P263="",K263="",K263=0),"",P263/K263)</f>
        <v/>
      </c>
      <c r="R263" s="5" t="n"/>
      <c r="S263" s="24">
        <f>IF(P263="","",StartCap+SUM(P$2:P263))</f>
        <v/>
      </c>
      <c r="T263" s="24">
        <f>IF(S263="","",MAX(StartCap,MAX(S$2:S263)))</f>
        <v/>
      </c>
      <c r="U263" s="28">
        <f>IF(S263="","",S263/T263-1)</f>
        <v/>
      </c>
      <c r="V263" s="11" t="n"/>
      <c r="W263" s="5" t="n"/>
    </row>
    <row r="264">
      <c r="A264" s="5" t="n"/>
      <c r="B264" s="29" t="n"/>
      <c r="C264" s="5" t="n"/>
      <c r="D264" s="5" t="n"/>
      <c r="E264" s="5" t="n"/>
      <c r="F264" s="30" t="n"/>
      <c r="G264" s="30" t="n"/>
      <c r="H264" s="30" t="n"/>
      <c r="I264" s="31" t="n"/>
      <c r="J264" s="24">
        <f>IF(OR(F264="",I264=""),"",F264*I264)</f>
        <v/>
      </c>
      <c r="K264" s="24">
        <f>IF(OR(F264="",G264="",I264=""),"",(F264-G264)*I264)</f>
        <v/>
      </c>
      <c r="L264" s="11" t="n"/>
      <c r="M264" s="5" t="n"/>
      <c r="N264" s="29" t="n"/>
      <c r="O264" s="30" t="n"/>
      <c r="P264" s="26">
        <f>IF(OR(O264="",F264="",I264=""),"",(O264-F264)*I264)</f>
        <v/>
      </c>
      <c r="Q264" s="27">
        <f>IF(OR(P264="",K264="",K264=0),"",P264/K264)</f>
        <v/>
      </c>
      <c r="R264" s="5" t="n"/>
      <c r="S264" s="24">
        <f>IF(P264="","",StartCap+SUM(P$2:P264))</f>
        <v/>
      </c>
      <c r="T264" s="24">
        <f>IF(S264="","",MAX(StartCap,MAX(S$2:S264)))</f>
        <v/>
      </c>
      <c r="U264" s="28">
        <f>IF(S264="","",S264/T264-1)</f>
        <v/>
      </c>
      <c r="V264" s="11" t="n"/>
      <c r="W264" s="5" t="n"/>
    </row>
    <row r="265">
      <c r="A265" s="5" t="n"/>
      <c r="B265" s="29" t="n"/>
      <c r="C265" s="5" t="n"/>
      <c r="D265" s="5" t="n"/>
      <c r="E265" s="5" t="n"/>
      <c r="F265" s="30" t="n"/>
      <c r="G265" s="30" t="n"/>
      <c r="H265" s="30" t="n"/>
      <c r="I265" s="31" t="n"/>
      <c r="J265" s="24">
        <f>IF(OR(F265="",I265=""),"",F265*I265)</f>
        <v/>
      </c>
      <c r="K265" s="24">
        <f>IF(OR(F265="",G265="",I265=""),"",(F265-G265)*I265)</f>
        <v/>
      </c>
      <c r="L265" s="11" t="n"/>
      <c r="M265" s="5" t="n"/>
      <c r="N265" s="29" t="n"/>
      <c r="O265" s="30" t="n"/>
      <c r="P265" s="26">
        <f>IF(OR(O265="",F265="",I265=""),"",(O265-F265)*I265)</f>
        <v/>
      </c>
      <c r="Q265" s="27">
        <f>IF(OR(P265="",K265="",K265=0),"",P265/K265)</f>
        <v/>
      </c>
      <c r="R265" s="5" t="n"/>
      <c r="S265" s="24">
        <f>IF(P265="","",StartCap+SUM(P$2:P265))</f>
        <v/>
      </c>
      <c r="T265" s="24">
        <f>IF(S265="","",MAX(StartCap,MAX(S$2:S265)))</f>
        <v/>
      </c>
      <c r="U265" s="28">
        <f>IF(S265="","",S265/T265-1)</f>
        <v/>
      </c>
      <c r="V265" s="11" t="n"/>
      <c r="W265" s="5" t="n"/>
    </row>
    <row r="266">
      <c r="A266" s="5" t="n"/>
      <c r="B266" s="29" t="n"/>
      <c r="C266" s="5" t="n"/>
      <c r="D266" s="5" t="n"/>
      <c r="E266" s="5" t="n"/>
      <c r="F266" s="30" t="n"/>
      <c r="G266" s="30" t="n"/>
      <c r="H266" s="30" t="n"/>
      <c r="I266" s="31" t="n"/>
      <c r="J266" s="24">
        <f>IF(OR(F266="",I266=""),"",F266*I266)</f>
        <v/>
      </c>
      <c r="K266" s="24">
        <f>IF(OR(F266="",G266="",I266=""),"",(F266-G266)*I266)</f>
        <v/>
      </c>
      <c r="L266" s="11" t="n"/>
      <c r="M266" s="5" t="n"/>
      <c r="N266" s="29" t="n"/>
      <c r="O266" s="30" t="n"/>
      <c r="P266" s="26">
        <f>IF(OR(O266="",F266="",I266=""),"",(O266-F266)*I266)</f>
        <v/>
      </c>
      <c r="Q266" s="27">
        <f>IF(OR(P266="",K266="",K266=0),"",P266/K266)</f>
        <v/>
      </c>
      <c r="R266" s="5" t="n"/>
      <c r="S266" s="24">
        <f>IF(P266="","",StartCap+SUM(P$2:P266))</f>
        <v/>
      </c>
      <c r="T266" s="24">
        <f>IF(S266="","",MAX(StartCap,MAX(S$2:S266)))</f>
        <v/>
      </c>
      <c r="U266" s="28">
        <f>IF(S266="","",S266/T266-1)</f>
        <v/>
      </c>
      <c r="V266" s="11" t="n"/>
      <c r="W266" s="5" t="n"/>
    </row>
    <row r="267">
      <c r="A267" s="5" t="n"/>
      <c r="B267" s="29" t="n"/>
      <c r="C267" s="5" t="n"/>
      <c r="D267" s="5" t="n"/>
      <c r="E267" s="5" t="n"/>
      <c r="F267" s="30" t="n"/>
      <c r="G267" s="30" t="n"/>
      <c r="H267" s="30" t="n"/>
      <c r="I267" s="31" t="n"/>
      <c r="J267" s="24">
        <f>IF(OR(F267="",I267=""),"",F267*I267)</f>
        <v/>
      </c>
      <c r="K267" s="24">
        <f>IF(OR(F267="",G267="",I267=""),"",(F267-G267)*I267)</f>
        <v/>
      </c>
      <c r="L267" s="11" t="n"/>
      <c r="M267" s="5" t="n"/>
      <c r="N267" s="29" t="n"/>
      <c r="O267" s="30" t="n"/>
      <c r="P267" s="26">
        <f>IF(OR(O267="",F267="",I267=""),"",(O267-F267)*I267)</f>
        <v/>
      </c>
      <c r="Q267" s="27">
        <f>IF(OR(P267="",K267="",K267=0),"",P267/K267)</f>
        <v/>
      </c>
      <c r="R267" s="5" t="n"/>
      <c r="S267" s="24">
        <f>IF(P267="","",StartCap+SUM(P$2:P267))</f>
        <v/>
      </c>
      <c r="T267" s="24">
        <f>IF(S267="","",MAX(StartCap,MAX(S$2:S267)))</f>
        <v/>
      </c>
      <c r="U267" s="28">
        <f>IF(S267="","",S267/T267-1)</f>
        <v/>
      </c>
      <c r="V267" s="11" t="n"/>
      <c r="W267" s="5" t="n"/>
    </row>
    <row r="268">
      <c r="A268" s="5" t="n"/>
      <c r="B268" s="29" t="n"/>
      <c r="C268" s="5" t="n"/>
      <c r="D268" s="5" t="n"/>
      <c r="E268" s="5" t="n"/>
      <c r="F268" s="30" t="n"/>
      <c r="G268" s="30" t="n"/>
      <c r="H268" s="30" t="n"/>
      <c r="I268" s="31" t="n"/>
      <c r="J268" s="24">
        <f>IF(OR(F268="",I268=""),"",F268*I268)</f>
        <v/>
      </c>
      <c r="K268" s="24">
        <f>IF(OR(F268="",G268="",I268=""),"",(F268-G268)*I268)</f>
        <v/>
      </c>
      <c r="L268" s="11" t="n"/>
      <c r="M268" s="5" t="n"/>
      <c r="N268" s="29" t="n"/>
      <c r="O268" s="30" t="n"/>
      <c r="P268" s="26">
        <f>IF(OR(O268="",F268="",I268=""),"",(O268-F268)*I268)</f>
        <v/>
      </c>
      <c r="Q268" s="27">
        <f>IF(OR(P268="",K268="",K268=0),"",P268/K268)</f>
        <v/>
      </c>
      <c r="R268" s="5" t="n"/>
      <c r="S268" s="24">
        <f>IF(P268="","",StartCap+SUM(P$2:P268))</f>
        <v/>
      </c>
      <c r="T268" s="24">
        <f>IF(S268="","",MAX(StartCap,MAX(S$2:S268)))</f>
        <v/>
      </c>
      <c r="U268" s="28">
        <f>IF(S268="","",S268/T268-1)</f>
        <v/>
      </c>
      <c r="V268" s="11" t="n"/>
      <c r="W268" s="5" t="n"/>
    </row>
    <row r="269">
      <c r="A269" s="5" t="n"/>
      <c r="B269" s="29" t="n"/>
      <c r="C269" s="5" t="n"/>
      <c r="D269" s="5" t="n"/>
      <c r="E269" s="5" t="n"/>
      <c r="F269" s="30" t="n"/>
      <c r="G269" s="30" t="n"/>
      <c r="H269" s="30" t="n"/>
      <c r="I269" s="31" t="n"/>
      <c r="J269" s="24">
        <f>IF(OR(F269="",I269=""),"",F269*I269)</f>
        <v/>
      </c>
      <c r="K269" s="24">
        <f>IF(OR(F269="",G269="",I269=""),"",(F269-G269)*I269)</f>
        <v/>
      </c>
      <c r="L269" s="11" t="n"/>
      <c r="M269" s="5" t="n"/>
      <c r="N269" s="29" t="n"/>
      <c r="O269" s="30" t="n"/>
      <c r="P269" s="26">
        <f>IF(OR(O269="",F269="",I269=""),"",(O269-F269)*I269)</f>
        <v/>
      </c>
      <c r="Q269" s="27">
        <f>IF(OR(P269="",K269="",K269=0),"",P269/K269)</f>
        <v/>
      </c>
      <c r="R269" s="5" t="n"/>
      <c r="S269" s="24">
        <f>IF(P269="","",StartCap+SUM(P$2:P269))</f>
        <v/>
      </c>
      <c r="T269" s="24">
        <f>IF(S269="","",MAX(StartCap,MAX(S$2:S269)))</f>
        <v/>
      </c>
      <c r="U269" s="28">
        <f>IF(S269="","",S269/T269-1)</f>
        <v/>
      </c>
      <c r="V269" s="11" t="n"/>
      <c r="W269" s="5" t="n"/>
    </row>
    <row r="270">
      <c r="A270" s="5" t="n"/>
      <c r="B270" s="29" t="n"/>
      <c r="C270" s="5" t="n"/>
      <c r="D270" s="5" t="n"/>
      <c r="E270" s="5" t="n"/>
      <c r="F270" s="30" t="n"/>
      <c r="G270" s="30" t="n"/>
      <c r="H270" s="30" t="n"/>
      <c r="I270" s="31" t="n"/>
      <c r="J270" s="24">
        <f>IF(OR(F270="",I270=""),"",F270*I270)</f>
        <v/>
      </c>
      <c r="K270" s="24">
        <f>IF(OR(F270="",G270="",I270=""),"",(F270-G270)*I270)</f>
        <v/>
      </c>
      <c r="L270" s="11" t="n"/>
      <c r="M270" s="5" t="n"/>
      <c r="N270" s="29" t="n"/>
      <c r="O270" s="30" t="n"/>
      <c r="P270" s="26">
        <f>IF(OR(O270="",F270="",I270=""),"",(O270-F270)*I270)</f>
        <v/>
      </c>
      <c r="Q270" s="27">
        <f>IF(OR(P270="",K270="",K270=0),"",P270/K270)</f>
        <v/>
      </c>
      <c r="R270" s="5" t="n"/>
      <c r="S270" s="24">
        <f>IF(P270="","",StartCap+SUM(P$2:P270))</f>
        <v/>
      </c>
      <c r="T270" s="24">
        <f>IF(S270="","",MAX(StartCap,MAX(S$2:S270)))</f>
        <v/>
      </c>
      <c r="U270" s="28">
        <f>IF(S270="","",S270/T270-1)</f>
        <v/>
      </c>
      <c r="V270" s="11" t="n"/>
      <c r="W270" s="5" t="n"/>
    </row>
    <row r="271">
      <c r="A271" s="5" t="n"/>
      <c r="B271" s="29" t="n"/>
      <c r="C271" s="5" t="n"/>
      <c r="D271" s="5" t="n"/>
      <c r="E271" s="5" t="n"/>
      <c r="F271" s="30" t="n"/>
      <c r="G271" s="30" t="n"/>
      <c r="H271" s="30" t="n"/>
      <c r="I271" s="31" t="n"/>
      <c r="J271" s="24">
        <f>IF(OR(F271="",I271=""),"",F271*I271)</f>
        <v/>
      </c>
      <c r="K271" s="24">
        <f>IF(OR(F271="",G271="",I271=""),"",(F271-G271)*I271)</f>
        <v/>
      </c>
      <c r="L271" s="11" t="n"/>
      <c r="M271" s="5" t="n"/>
      <c r="N271" s="29" t="n"/>
      <c r="O271" s="30" t="n"/>
      <c r="P271" s="26">
        <f>IF(OR(O271="",F271="",I271=""),"",(O271-F271)*I271)</f>
        <v/>
      </c>
      <c r="Q271" s="27">
        <f>IF(OR(P271="",K271="",K271=0),"",P271/K271)</f>
        <v/>
      </c>
      <c r="R271" s="5" t="n"/>
      <c r="S271" s="24">
        <f>IF(P271="","",StartCap+SUM(P$2:P271))</f>
        <v/>
      </c>
      <c r="T271" s="24">
        <f>IF(S271="","",MAX(StartCap,MAX(S$2:S271)))</f>
        <v/>
      </c>
      <c r="U271" s="28">
        <f>IF(S271="","",S271/T271-1)</f>
        <v/>
      </c>
      <c r="V271" s="11" t="n"/>
      <c r="W271" s="5" t="n"/>
    </row>
    <row r="272">
      <c r="A272" s="5" t="n"/>
      <c r="B272" s="29" t="n"/>
      <c r="C272" s="5" t="n"/>
      <c r="D272" s="5" t="n"/>
      <c r="E272" s="5" t="n"/>
      <c r="F272" s="30" t="n"/>
      <c r="G272" s="30" t="n"/>
      <c r="H272" s="30" t="n"/>
      <c r="I272" s="31" t="n"/>
      <c r="J272" s="24">
        <f>IF(OR(F272="",I272=""),"",F272*I272)</f>
        <v/>
      </c>
      <c r="K272" s="24">
        <f>IF(OR(F272="",G272="",I272=""),"",(F272-G272)*I272)</f>
        <v/>
      </c>
      <c r="L272" s="11" t="n"/>
      <c r="M272" s="5" t="n"/>
      <c r="N272" s="29" t="n"/>
      <c r="O272" s="30" t="n"/>
      <c r="P272" s="26">
        <f>IF(OR(O272="",F272="",I272=""),"",(O272-F272)*I272)</f>
        <v/>
      </c>
      <c r="Q272" s="27">
        <f>IF(OR(P272="",K272="",K272=0),"",P272/K272)</f>
        <v/>
      </c>
      <c r="R272" s="5" t="n"/>
      <c r="S272" s="24">
        <f>IF(P272="","",StartCap+SUM(P$2:P272))</f>
        <v/>
      </c>
      <c r="T272" s="24">
        <f>IF(S272="","",MAX(StartCap,MAX(S$2:S272)))</f>
        <v/>
      </c>
      <c r="U272" s="28">
        <f>IF(S272="","",S272/T272-1)</f>
        <v/>
      </c>
      <c r="V272" s="11" t="n"/>
      <c r="W272" s="5" t="n"/>
    </row>
    <row r="273">
      <c r="A273" s="5" t="n"/>
      <c r="B273" s="29" t="n"/>
      <c r="C273" s="5" t="n"/>
      <c r="D273" s="5" t="n"/>
      <c r="E273" s="5" t="n"/>
      <c r="F273" s="30" t="n"/>
      <c r="G273" s="30" t="n"/>
      <c r="H273" s="30" t="n"/>
      <c r="I273" s="31" t="n"/>
      <c r="J273" s="24">
        <f>IF(OR(F273="",I273=""),"",F273*I273)</f>
        <v/>
      </c>
      <c r="K273" s="24">
        <f>IF(OR(F273="",G273="",I273=""),"",(F273-G273)*I273)</f>
        <v/>
      </c>
      <c r="L273" s="11" t="n"/>
      <c r="M273" s="5" t="n"/>
      <c r="N273" s="29" t="n"/>
      <c r="O273" s="30" t="n"/>
      <c r="P273" s="26">
        <f>IF(OR(O273="",F273="",I273=""),"",(O273-F273)*I273)</f>
        <v/>
      </c>
      <c r="Q273" s="27">
        <f>IF(OR(P273="",K273="",K273=0),"",P273/K273)</f>
        <v/>
      </c>
      <c r="R273" s="5" t="n"/>
      <c r="S273" s="24">
        <f>IF(P273="","",StartCap+SUM(P$2:P273))</f>
        <v/>
      </c>
      <c r="T273" s="24">
        <f>IF(S273="","",MAX(StartCap,MAX(S$2:S273)))</f>
        <v/>
      </c>
      <c r="U273" s="28">
        <f>IF(S273="","",S273/T273-1)</f>
        <v/>
      </c>
      <c r="V273" s="11" t="n"/>
      <c r="W273" s="5" t="n"/>
    </row>
    <row r="274">
      <c r="A274" s="5" t="n"/>
      <c r="B274" s="29" t="n"/>
      <c r="C274" s="5" t="n"/>
      <c r="D274" s="5" t="n"/>
      <c r="E274" s="5" t="n"/>
      <c r="F274" s="30" t="n"/>
      <c r="G274" s="30" t="n"/>
      <c r="H274" s="30" t="n"/>
      <c r="I274" s="31" t="n"/>
      <c r="J274" s="24">
        <f>IF(OR(F274="",I274=""),"",F274*I274)</f>
        <v/>
      </c>
      <c r="K274" s="24">
        <f>IF(OR(F274="",G274="",I274=""),"",(F274-G274)*I274)</f>
        <v/>
      </c>
      <c r="L274" s="11" t="n"/>
      <c r="M274" s="5" t="n"/>
      <c r="N274" s="29" t="n"/>
      <c r="O274" s="30" t="n"/>
      <c r="P274" s="26">
        <f>IF(OR(O274="",F274="",I274=""),"",(O274-F274)*I274)</f>
        <v/>
      </c>
      <c r="Q274" s="27">
        <f>IF(OR(P274="",K274="",K274=0),"",P274/K274)</f>
        <v/>
      </c>
      <c r="R274" s="5" t="n"/>
      <c r="S274" s="24">
        <f>IF(P274="","",StartCap+SUM(P$2:P274))</f>
        <v/>
      </c>
      <c r="T274" s="24">
        <f>IF(S274="","",MAX(StartCap,MAX(S$2:S274)))</f>
        <v/>
      </c>
      <c r="U274" s="28">
        <f>IF(S274="","",S274/T274-1)</f>
        <v/>
      </c>
      <c r="V274" s="11" t="n"/>
      <c r="W274" s="5" t="n"/>
    </row>
    <row r="275">
      <c r="A275" s="5" t="n"/>
      <c r="B275" s="29" t="n"/>
      <c r="C275" s="5" t="n"/>
      <c r="D275" s="5" t="n"/>
      <c r="E275" s="5" t="n"/>
      <c r="F275" s="30" t="n"/>
      <c r="G275" s="30" t="n"/>
      <c r="H275" s="30" t="n"/>
      <c r="I275" s="31" t="n"/>
      <c r="J275" s="24">
        <f>IF(OR(F275="",I275=""),"",F275*I275)</f>
        <v/>
      </c>
      <c r="K275" s="24">
        <f>IF(OR(F275="",G275="",I275=""),"",(F275-G275)*I275)</f>
        <v/>
      </c>
      <c r="L275" s="11" t="n"/>
      <c r="M275" s="5" t="n"/>
      <c r="N275" s="29" t="n"/>
      <c r="O275" s="30" t="n"/>
      <c r="P275" s="26">
        <f>IF(OR(O275="",F275="",I275=""),"",(O275-F275)*I275)</f>
        <v/>
      </c>
      <c r="Q275" s="27">
        <f>IF(OR(P275="",K275="",K275=0),"",P275/K275)</f>
        <v/>
      </c>
      <c r="R275" s="5" t="n"/>
      <c r="S275" s="24">
        <f>IF(P275="","",StartCap+SUM(P$2:P275))</f>
        <v/>
      </c>
      <c r="T275" s="24">
        <f>IF(S275="","",MAX(StartCap,MAX(S$2:S275)))</f>
        <v/>
      </c>
      <c r="U275" s="28">
        <f>IF(S275="","",S275/T275-1)</f>
        <v/>
      </c>
      <c r="V275" s="11" t="n"/>
      <c r="W275" s="5" t="n"/>
    </row>
    <row r="276">
      <c r="A276" s="5" t="n"/>
      <c r="B276" s="29" t="n"/>
      <c r="C276" s="5" t="n"/>
      <c r="D276" s="5" t="n"/>
      <c r="E276" s="5" t="n"/>
      <c r="F276" s="30" t="n"/>
      <c r="G276" s="30" t="n"/>
      <c r="H276" s="30" t="n"/>
      <c r="I276" s="31" t="n"/>
      <c r="J276" s="24">
        <f>IF(OR(F276="",I276=""),"",F276*I276)</f>
        <v/>
      </c>
      <c r="K276" s="24">
        <f>IF(OR(F276="",G276="",I276=""),"",(F276-G276)*I276)</f>
        <v/>
      </c>
      <c r="L276" s="11" t="n"/>
      <c r="M276" s="5" t="n"/>
      <c r="N276" s="29" t="n"/>
      <c r="O276" s="30" t="n"/>
      <c r="P276" s="26">
        <f>IF(OR(O276="",F276="",I276=""),"",(O276-F276)*I276)</f>
        <v/>
      </c>
      <c r="Q276" s="27">
        <f>IF(OR(P276="",K276="",K276=0),"",P276/K276)</f>
        <v/>
      </c>
      <c r="R276" s="5" t="n"/>
      <c r="S276" s="24">
        <f>IF(P276="","",StartCap+SUM(P$2:P276))</f>
        <v/>
      </c>
      <c r="T276" s="24">
        <f>IF(S276="","",MAX(StartCap,MAX(S$2:S276)))</f>
        <v/>
      </c>
      <c r="U276" s="28">
        <f>IF(S276="","",S276/T276-1)</f>
        <v/>
      </c>
      <c r="V276" s="11" t="n"/>
      <c r="W276" s="5" t="n"/>
    </row>
    <row r="277">
      <c r="A277" s="5" t="n"/>
      <c r="B277" s="29" t="n"/>
      <c r="C277" s="5" t="n"/>
      <c r="D277" s="5" t="n"/>
      <c r="E277" s="5" t="n"/>
      <c r="F277" s="30" t="n"/>
      <c r="G277" s="30" t="n"/>
      <c r="H277" s="30" t="n"/>
      <c r="I277" s="31" t="n"/>
      <c r="J277" s="24">
        <f>IF(OR(F277="",I277=""),"",F277*I277)</f>
        <v/>
      </c>
      <c r="K277" s="24">
        <f>IF(OR(F277="",G277="",I277=""),"",(F277-G277)*I277)</f>
        <v/>
      </c>
      <c r="L277" s="11" t="n"/>
      <c r="M277" s="5" t="n"/>
      <c r="N277" s="29" t="n"/>
      <c r="O277" s="30" t="n"/>
      <c r="P277" s="26">
        <f>IF(OR(O277="",F277="",I277=""),"",(O277-F277)*I277)</f>
        <v/>
      </c>
      <c r="Q277" s="27">
        <f>IF(OR(P277="",K277="",K277=0),"",P277/K277)</f>
        <v/>
      </c>
      <c r="R277" s="5" t="n"/>
      <c r="S277" s="24">
        <f>IF(P277="","",StartCap+SUM(P$2:P277))</f>
        <v/>
      </c>
      <c r="T277" s="24">
        <f>IF(S277="","",MAX(StartCap,MAX(S$2:S277)))</f>
        <v/>
      </c>
      <c r="U277" s="28">
        <f>IF(S277="","",S277/T277-1)</f>
        <v/>
      </c>
      <c r="V277" s="11" t="n"/>
      <c r="W277" s="5" t="n"/>
    </row>
    <row r="278">
      <c r="A278" s="5" t="n"/>
      <c r="B278" s="29" t="n"/>
      <c r="C278" s="5" t="n"/>
      <c r="D278" s="5" t="n"/>
      <c r="E278" s="5" t="n"/>
      <c r="F278" s="30" t="n"/>
      <c r="G278" s="30" t="n"/>
      <c r="H278" s="30" t="n"/>
      <c r="I278" s="31" t="n"/>
      <c r="J278" s="24">
        <f>IF(OR(F278="",I278=""),"",F278*I278)</f>
        <v/>
      </c>
      <c r="K278" s="24">
        <f>IF(OR(F278="",G278="",I278=""),"",(F278-G278)*I278)</f>
        <v/>
      </c>
      <c r="L278" s="11" t="n"/>
      <c r="M278" s="5" t="n"/>
      <c r="N278" s="29" t="n"/>
      <c r="O278" s="30" t="n"/>
      <c r="P278" s="26">
        <f>IF(OR(O278="",F278="",I278=""),"",(O278-F278)*I278)</f>
        <v/>
      </c>
      <c r="Q278" s="27">
        <f>IF(OR(P278="",K278="",K278=0),"",P278/K278)</f>
        <v/>
      </c>
      <c r="R278" s="5" t="n"/>
      <c r="S278" s="24">
        <f>IF(P278="","",StartCap+SUM(P$2:P278))</f>
        <v/>
      </c>
      <c r="T278" s="24">
        <f>IF(S278="","",MAX(StartCap,MAX(S$2:S278)))</f>
        <v/>
      </c>
      <c r="U278" s="28">
        <f>IF(S278="","",S278/T278-1)</f>
        <v/>
      </c>
      <c r="V278" s="11" t="n"/>
      <c r="W278" s="5" t="n"/>
    </row>
    <row r="279">
      <c r="A279" s="5" t="n"/>
      <c r="B279" s="29" t="n"/>
      <c r="C279" s="5" t="n"/>
      <c r="D279" s="5" t="n"/>
      <c r="E279" s="5" t="n"/>
      <c r="F279" s="30" t="n"/>
      <c r="G279" s="30" t="n"/>
      <c r="H279" s="30" t="n"/>
      <c r="I279" s="31" t="n"/>
      <c r="J279" s="24">
        <f>IF(OR(F279="",I279=""),"",F279*I279)</f>
        <v/>
      </c>
      <c r="K279" s="24">
        <f>IF(OR(F279="",G279="",I279=""),"",(F279-G279)*I279)</f>
        <v/>
      </c>
      <c r="L279" s="11" t="n"/>
      <c r="M279" s="5" t="n"/>
      <c r="N279" s="29" t="n"/>
      <c r="O279" s="30" t="n"/>
      <c r="P279" s="26">
        <f>IF(OR(O279="",F279="",I279=""),"",(O279-F279)*I279)</f>
        <v/>
      </c>
      <c r="Q279" s="27">
        <f>IF(OR(P279="",K279="",K279=0),"",P279/K279)</f>
        <v/>
      </c>
      <c r="R279" s="5" t="n"/>
      <c r="S279" s="24">
        <f>IF(P279="","",StartCap+SUM(P$2:P279))</f>
        <v/>
      </c>
      <c r="T279" s="24">
        <f>IF(S279="","",MAX(StartCap,MAX(S$2:S279)))</f>
        <v/>
      </c>
      <c r="U279" s="28">
        <f>IF(S279="","",S279/T279-1)</f>
        <v/>
      </c>
      <c r="V279" s="11" t="n"/>
      <c r="W279" s="5" t="n"/>
    </row>
    <row r="280">
      <c r="A280" s="5" t="n"/>
      <c r="B280" s="29" t="n"/>
      <c r="C280" s="5" t="n"/>
      <c r="D280" s="5" t="n"/>
      <c r="E280" s="5" t="n"/>
      <c r="F280" s="30" t="n"/>
      <c r="G280" s="30" t="n"/>
      <c r="H280" s="30" t="n"/>
      <c r="I280" s="31" t="n"/>
      <c r="J280" s="24">
        <f>IF(OR(F280="",I280=""),"",F280*I280)</f>
        <v/>
      </c>
      <c r="K280" s="24">
        <f>IF(OR(F280="",G280="",I280=""),"",(F280-G280)*I280)</f>
        <v/>
      </c>
      <c r="L280" s="11" t="n"/>
      <c r="M280" s="5" t="n"/>
      <c r="N280" s="29" t="n"/>
      <c r="O280" s="30" t="n"/>
      <c r="P280" s="26">
        <f>IF(OR(O280="",F280="",I280=""),"",(O280-F280)*I280)</f>
        <v/>
      </c>
      <c r="Q280" s="27">
        <f>IF(OR(P280="",K280="",K280=0),"",P280/K280)</f>
        <v/>
      </c>
      <c r="R280" s="5" t="n"/>
      <c r="S280" s="24">
        <f>IF(P280="","",StartCap+SUM(P$2:P280))</f>
        <v/>
      </c>
      <c r="T280" s="24">
        <f>IF(S280="","",MAX(StartCap,MAX(S$2:S280)))</f>
        <v/>
      </c>
      <c r="U280" s="28">
        <f>IF(S280="","",S280/T280-1)</f>
        <v/>
      </c>
      <c r="V280" s="11" t="n"/>
      <c r="W280" s="5" t="n"/>
    </row>
    <row r="281">
      <c r="A281" s="5" t="n"/>
      <c r="B281" s="29" t="n"/>
      <c r="C281" s="5" t="n"/>
      <c r="D281" s="5" t="n"/>
      <c r="E281" s="5" t="n"/>
      <c r="F281" s="30" t="n"/>
      <c r="G281" s="30" t="n"/>
      <c r="H281" s="30" t="n"/>
      <c r="I281" s="31" t="n"/>
      <c r="J281" s="24">
        <f>IF(OR(F281="",I281=""),"",F281*I281)</f>
        <v/>
      </c>
      <c r="K281" s="24">
        <f>IF(OR(F281="",G281="",I281=""),"",(F281-G281)*I281)</f>
        <v/>
      </c>
      <c r="L281" s="11" t="n"/>
      <c r="M281" s="5" t="n"/>
      <c r="N281" s="29" t="n"/>
      <c r="O281" s="30" t="n"/>
      <c r="P281" s="26">
        <f>IF(OR(O281="",F281="",I281=""),"",(O281-F281)*I281)</f>
        <v/>
      </c>
      <c r="Q281" s="27">
        <f>IF(OR(P281="",K281="",K281=0),"",P281/K281)</f>
        <v/>
      </c>
      <c r="R281" s="5" t="n"/>
      <c r="S281" s="24">
        <f>IF(P281="","",StartCap+SUM(P$2:P281))</f>
        <v/>
      </c>
      <c r="T281" s="24">
        <f>IF(S281="","",MAX(StartCap,MAX(S$2:S281)))</f>
        <v/>
      </c>
      <c r="U281" s="28">
        <f>IF(S281="","",S281/T281-1)</f>
        <v/>
      </c>
      <c r="V281" s="11" t="n"/>
      <c r="W281" s="5" t="n"/>
    </row>
    <row r="282">
      <c r="A282" s="5" t="n"/>
      <c r="B282" s="29" t="n"/>
      <c r="C282" s="5" t="n"/>
      <c r="D282" s="5" t="n"/>
      <c r="E282" s="5" t="n"/>
      <c r="F282" s="30" t="n"/>
      <c r="G282" s="30" t="n"/>
      <c r="H282" s="30" t="n"/>
      <c r="I282" s="31" t="n"/>
      <c r="J282" s="24">
        <f>IF(OR(F282="",I282=""),"",F282*I282)</f>
        <v/>
      </c>
      <c r="K282" s="24">
        <f>IF(OR(F282="",G282="",I282=""),"",(F282-G282)*I282)</f>
        <v/>
      </c>
      <c r="L282" s="11" t="n"/>
      <c r="M282" s="5" t="n"/>
      <c r="N282" s="29" t="n"/>
      <c r="O282" s="30" t="n"/>
      <c r="P282" s="26">
        <f>IF(OR(O282="",F282="",I282=""),"",(O282-F282)*I282)</f>
        <v/>
      </c>
      <c r="Q282" s="27">
        <f>IF(OR(P282="",K282="",K282=0),"",P282/K282)</f>
        <v/>
      </c>
      <c r="R282" s="5" t="n"/>
      <c r="S282" s="24">
        <f>IF(P282="","",StartCap+SUM(P$2:P282))</f>
        <v/>
      </c>
      <c r="T282" s="24">
        <f>IF(S282="","",MAX(StartCap,MAX(S$2:S282)))</f>
        <v/>
      </c>
      <c r="U282" s="28">
        <f>IF(S282="","",S282/T282-1)</f>
        <v/>
      </c>
      <c r="V282" s="11" t="n"/>
      <c r="W282" s="5" t="n"/>
    </row>
    <row r="283">
      <c r="A283" s="5" t="n"/>
      <c r="B283" s="29" t="n"/>
      <c r="C283" s="5" t="n"/>
      <c r="D283" s="5" t="n"/>
      <c r="E283" s="5" t="n"/>
      <c r="F283" s="30" t="n"/>
      <c r="G283" s="30" t="n"/>
      <c r="H283" s="30" t="n"/>
      <c r="I283" s="31" t="n"/>
      <c r="J283" s="24">
        <f>IF(OR(F283="",I283=""),"",F283*I283)</f>
        <v/>
      </c>
      <c r="K283" s="24">
        <f>IF(OR(F283="",G283="",I283=""),"",(F283-G283)*I283)</f>
        <v/>
      </c>
      <c r="L283" s="11" t="n"/>
      <c r="M283" s="5" t="n"/>
      <c r="N283" s="29" t="n"/>
      <c r="O283" s="30" t="n"/>
      <c r="P283" s="26">
        <f>IF(OR(O283="",F283="",I283=""),"",(O283-F283)*I283)</f>
        <v/>
      </c>
      <c r="Q283" s="27">
        <f>IF(OR(P283="",K283="",K283=0),"",P283/K283)</f>
        <v/>
      </c>
      <c r="R283" s="5" t="n"/>
      <c r="S283" s="24">
        <f>IF(P283="","",StartCap+SUM(P$2:P283))</f>
        <v/>
      </c>
      <c r="T283" s="24">
        <f>IF(S283="","",MAX(StartCap,MAX(S$2:S283)))</f>
        <v/>
      </c>
      <c r="U283" s="28">
        <f>IF(S283="","",S283/T283-1)</f>
        <v/>
      </c>
      <c r="V283" s="11" t="n"/>
      <c r="W283" s="5" t="n"/>
    </row>
    <row r="284">
      <c r="A284" s="5" t="n"/>
      <c r="B284" s="29" t="n"/>
      <c r="C284" s="5" t="n"/>
      <c r="D284" s="5" t="n"/>
      <c r="E284" s="5" t="n"/>
      <c r="F284" s="30" t="n"/>
      <c r="G284" s="30" t="n"/>
      <c r="H284" s="30" t="n"/>
      <c r="I284" s="31" t="n"/>
      <c r="J284" s="24">
        <f>IF(OR(F284="",I284=""),"",F284*I284)</f>
        <v/>
      </c>
      <c r="K284" s="24">
        <f>IF(OR(F284="",G284="",I284=""),"",(F284-G284)*I284)</f>
        <v/>
      </c>
      <c r="L284" s="11" t="n"/>
      <c r="M284" s="5" t="n"/>
      <c r="N284" s="29" t="n"/>
      <c r="O284" s="30" t="n"/>
      <c r="P284" s="26">
        <f>IF(OR(O284="",F284="",I284=""),"",(O284-F284)*I284)</f>
        <v/>
      </c>
      <c r="Q284" s="27">
        <f>IF(OR(P284="",K284="",K284=0),"",P284/K284)</f>
        <v/>
      </c>
      <c r="R284" s="5" t="n"/>
      <c r="S284" s="24">
        <f>IF(P284="","",StartCap+SUM(P$2:P284))</f>
        <v/>
      </c>
      <c r="T284" s="24">
        <f>IF(S284="","",MAX(StartCap,MAX(S$2:S284)))</f>
        <v/>
      </c>
      <c r="U284" s="28">
        <f>IF(S284="","",S284/T284-1)</f>
        <v/>
      </c>
      <c r="V284" s="11" t="n"/>
      <c r="W284" s="5" t="n"/>
    </row>
    <row r="285">
      <c r="A285" s="5" t="n"/>
      <c r="B285" s="29" t="n"/>
      <c r="C285" s="5" t="n"/>
      <c r="D285" s="5" t="n"/>
      <c r="E285" s="5" t="n"/>
      <c r="F285" s="30" t="n"/>
      <c r="G285" s="30" t="n"/>
      <c r="H285" s="30" t="n"/>
      <c r="I285" s="31" t="n"/>
      <c r="J285" s="24">
        <f>IF(OR(F285="",I285=""),"",F285*I285)</f>
        <v/>
      </c>
      <c r="K285" s="24">
        <f>IF(OR(F285="",G285="",I285=""),"",(F285-G285)*I285)</f>
        <v/>
      </c>
      <c r="L285" s="11" t="n"/>
      <c r="M285" s="5" t="n"/>
      <c r="N285" s="29" t="n"/>
      <c r="O285" s="30" t="n"/>
      <c r="P285" s="26">
        <f>IF(OR(O285="",F285="",I285=""),"",(O285-F285)*I285)</f>
        <v/>
      </c>
      <c r="Q285" s="27">
        <f>IF(OR(P285="",K285="",K285=0),"",P285/K285)</f>
        <v/>
      </c>
      <c r="R285" s="5" t="n"/>
      <c r="S285" s="24">
        <f>IF(P285="","",StartCap+SUM(P$2:P285))</f>
        <v/>
      </c>
      <c r="T285" s="24">
        <f>IF(S285="","",MAX(StartCap,MAX(S$2:S285)))</f>
        <v/>
      </c>
      <c r="U285" s="28">
        <f>IF(S285="","",S285/T285-1)</f>
        <v/>
      </c>
      <c r="V285" s="11" t="n"/>
      <c r="W285" s="5" t="n"/>
    </row>
    <row r="286">
      <c r="A286" s="5" t="n"/>
      <c r="B286" s="29" t="n"/>
      <c r="C286" s="5" t="n"/>
      <c r="D286" s="5" t="n"/>
      <c r="E286" s="5" t="n"/>
      <c r="F286" s="30" t="n"/>
      <c r="G286" s="30" t="n"/>
      <c r="H286" s="30" t="n"/>
      <c r="I286" s="31" t="n"/>
      <c r="J286" s="24">
        <f>IF(OR(F286="",I286=""),"",F286*I286)</f>
        <v/>
      </c>
      <c r="K286" s="24">
        <f>IF(OR(F286="",G286="",I286=""),"",(F286-G286)*I286)</f>
        <v/>
      </c>
      <c r="L286" s="11" t="n"/>
      <c r="M286" s="5" t="n"/>
      <c r="N286" s="29" t="n"/>
      <c r="O286" s="30" t="n"/>
      <c r="P286" s="26">
        <f>IF(OR(O286="",F286="",I286=""),"",(O286-F286)*I286)</f>
        <v/>
      </c>
      <c r="Q286" s="27">
        <f>IF(OR(P286="",K286="",K286=0),"",P286/K286)</f>
        <v/>
      </c>
      <c r="R286" s="5" t="n"/>
      <c r="S286" s="24">
        <f>IF(P286="","",StartCap+SUM(P$2:P286))</f>
        <v/>
      </c>
      <c r="T286" s="24">
        <f>IF(S286="","",MAX(StartCap,MAX(S$2:S286)))</f>
        <v/>
      </c>
      <c r="U286" s="28">
        <f>IF(S286="","",S286/T286-1)</f>
        <v/>
      </c>
      <c r="V286" s="11" t="n"/>
      <c r="W286" s="5" t="n"/>
    </row>
    <row r="287">
      <c r="A287" s="5" t="n"/>
      <c r="B287" s="29" t="n"/>
      <c r="C287" s="5" t="n"/>
      <c r="D287" s="5" t="n"/>
      <c r="E287" s="5" t="n"/>
      <c r="F287" s="30" t="n"/>
      <c r="G287" s="30" t="n"/>
      <c r="H287" s="30" t="n"/>
      <c r="I287" s="31" t="n"/>
      <c r="J287" s="24">
        <f>IF(OR(F287="",I287=""),"",F287*I287)</f>
        <v/>
      </c>
      <c r="K287" s="24">
        <f>IF(OR(F287="",G287="",I287=""),"",(F287-G287)*I287)</f>
        <v/>
      </c>
      <c r="L287" s="11" t="n"/>
      <c r="M287" s="5" t="n"/>
      <c r="N287" s="29" t="n"/>
      <c r="O287" s="30" t="n"/>
      <c r="P287" s="26">
        <f>IF(OR(O287="",F287="",I287=""),"",(O287-F287)*I287)</f>
        <v/>
      </c>
      <c r="Q287" s="27">
        <f>IF(OR(P287="",K287="",K287=0),"",P287/K287)</f>
        <v/>
      </c>
      <c r="R287" s="5" t="n"/>
      <c r="S287" s="24">
        <f>IF(P287="","",StartCap+SUM(P$2:P287))</f>
        <v/>
      </c>
      <c r="T287" s="24">
        <f>IF(S287="","",MAX(StartCap,MAX(S$2:S287)))</f>
        <v/>
      </c>
      <c r="U287" s="28">
        <f>IF(S287="","",S287/T287-1)</f>
        <v/>
      </c>
      <c r="V287" s="11" t="n"/>
      <c r="W287" s="5" t="n"/>
    </row>
    <row r="288">
      <c r="A288" s="5" t="n"/>
      <c r="B288" s="29" t="n"/>
      <c r="C288" s="5" t="n"/>
      <c r="D288" s="5" t="n"/>
      <c r="E288" s="5" t="n"/>
      <c r="F288" s="30" t="n"/>
      <c r="G288" s="30" t="n"/>
      <c r="H288" s="30" t="n"/>
      <c r="I288" s="31" t="n"/>
      <c r="J288" s="24">
        <f>IF(OR(F288="",I288=""),"",F288*I288)</f>
        <v/>
      </c>
      <c r="K288" s="24">
        <f>IF(OR(F288="",G288="",I288=""),"",(F288-G288)*I288)</f>
        <v/>
      </c>
      <c r="L288" s="11" t="n"/>
      <c r="M288" s="5" t="n"/>
      <c r="N288" s="29" t="n"/>
      <c r="O288" s="30" t="n"/>
      <c r="P288" s="26">
        <f>IF(OR(O288="",F288="",I288=""),"",(O288-F288)*I288)</f>
        <v/>
      </c>
      <c r="Q288" s="27">
        <f>IF(OR(P288="",K288="",K288=0),"",P288/K288)</f>
        <v/>
      </c>
      <c r="R288" s="5" t="n"/>
      <c r="S288" s="24">
        <f>IF(P288="","",StartCap+SUM(P$2:P288))</f>
        <v/>
      </c>
      <c r="T288" s="24">
        <f>IF(S288="","",MAX(StartCap,MAX(S$2:S288)))</f>
        <v/>
      </c>
      <c r="U288" s="28">
        <f>IF(S288="","",S288/T288-1)</f>
        <v/>
      </c>
      <c r="V288" s="11" t="n"/>
      <c r="W288" s="5" t="n"/>
    </row>
    <row r="289">
      <c r="A289" s="5" t="n"/>
      <c r="B289" s="29" t="n"/>
      <c r="C289" s="5" t="n"/>
      <c r="D289" s="5" t="n"/>
      <c r="E289" s="5" t="n"/>
      <c r="F289" s="30" t="n"/>
      <c r="G289" s="30" t="n"/>
      <c r="H289" s="30" t="n"/>
      <c r="I289" s="31" t="n"/>
      <c r="J289" s="24">
        <f>IF(OR(F289="",I289=""),"",F289*I289)</f>
        <v/>
      </c>
      <c r="K289" s="24">
        <f>IF(OR(F289="",G289="",I289=""),"",(F289-G289)*I289)</f>
        <v/>
      </c>
      <c r="L289" s="11" t="n"/>
      <c r="M289" s="5" t="n"/>
      <c r="N289" s="29" t="n"/>
      <c r="O289" s="30" t="n"/>
      <c r="P289" s="26">
        <f>IF(OR(O289="",F289="",I289=""),"",(O289-F289)*I289)</f>
        <v/>
      </c>
      <c r="Q289" s="27">
        <f>IF(OR(P289="",K289="",K289=0),"",P289/K289)</f>
        <v/>
      </c>
      <c r="R289" s="5" t="n"/>
      <c r="S289" s="24">
        <f>IF(P289="","",StartCap+SUM(P$2:P289))</f>
        <v/>
      </c>
      <c r="T289" s="24">
        <f>IF(S289="","",MAX(StartCap,MAX(S$2:S289)))</f>
        <v/>
      </c>
      <c r="U289" s="28">
        <f>IF(S289="","",S289/T289-1)</f>
        <v/>
      </c>
      <c r="V289" s="11" t="n"/>
      <c r="W289" s="5" t="n"/>
    </row>
    <row r="290">
      <c r="A290" s="5" t="n"/>
      <c r="B290" s="29" t="n"/>
      <c r="C290" s="5" t="n"/>
      <c r="D290" s="5" t="n"/>
      <c r="E290" s="5" t="n"/>
      <c r="F290" s="30" t="n"/>
      <c r="G290" s="30" t="n"/>
      <c r="H290" s="30" t="n"/>
      <c r="I290" s="31" t="n"/>
      <c r="J290" s="24">
        <f>IF(OR(F290="",I290=""),"",F290*I290)</f>
        <v/>
      </c>
      <c r="K290" s="24">
        <f>IF(OR(F290="",G290="",I290=""),"",(F290-G290)*I290)</f>
        <v/>
      </c>
      <c r="L290" s="11" t="n"/>
      <c r="M290" s="5" t="n"/>
      <c r="N290" s="29" t="n"/>
      <c r="O290" s="30" t="n"/>
      <c r="P290" s="26">
        <f>IF(OR(O290="",F290="",I290=""),"",(O290-F290)*I290)</f>
        <v/>
      </c>
      <c r="Q290" s="27">
        <f>IF(OR(P290="",K290="",K290=0),"",P290/K290)</f>
        <v/>
      </c>
      <c r="R290" s="5" t="n"/>
      <c r="S290" s="24">
        <f>IF(P290="","",StartCap+SUM(P$2:P290))</f>
        <v/>
      </c>
      <c r="T290" s="24">
        <f>IF(S290="","",MAX(StartCap,MAX(S$2:S290)))</f>
        <v/>
      </c>
      <c r="U290" s="28">
        <f>IF(S290="","",S290/T290-1)</f>
        <v/>
      </c>
      <c r="V290" s="11" t="n"/>
      <c r="W290" s="5" t="n"/>
    </row>
    <row r="291">
      <c r="A291" s="5" t="n"/>
      <c r="B291" s="29" t="n"/>
      <c r="C291" s="5" t="n"/>
      <c r="D291" s="5" t="n"/>
      <c r="E291" s="5" t="n"/>
      <c r="F291" s="30" t="n"/>
      <c r="G291" s="30" t="n"/>
      <c r="H291" s="30" t="n"/>
      <c r="I291" s="31" t="n"/>
      <c r="J291" s="24">
        <f>IF(OR(F291="",I291=""),"",F291*I291)</f>
        <v/>
      </c>
      <c r="K291" s="24">
        <f>IF(OR(F291="",G291="",I291=""),"",(F291-G291)*I291)</f>
        <v/>
      </c>
      <c r="L291" s="11" t="n"/>
      <c r="M291" s="5" t="n"/>
      <c r="N291" s="29" t="n"/>
      <c r="O291" s="30" t="n"/>
      <c r="P291" s="26">
        <f>IF(OR(O291="",F291="",I291=""),"",(O291-F291)*I291)</f>
        <v/>
      </c>
      <c r="Q291" s="27">
        <f>IF(OR(P291="",K291="",K291=0),"",P291/K291)</f>
        <v/>
      </c>
      <c r="R291" s="5" t="n"/>
      <c r="S291" s="24">
        <f>IF(P291="","",StartCap+SUM(P$2:P291))</f>
        <v/>
      </c>
      <c r="T291" s="24">
        <f>IF(S291="","",MAX(StartCap,MAX(S$2:S291)))</f>
        <v/>
      </c>
      <c r="U291" s="28">
        <f>IF(S291="","",S291/T291-1)</f>
        <v/>
      </c>
      <c r="V291" s="11" t="n"/>
      <c r="W291" s="5" t="n"/>
    </row>
    <row r="292">
      <c r="A292" s="5" t="n"/>
      <c r="B292" s="29" t="n"/>
      <c r="C292" s="5" t="n"/>
      <c r="D292" s="5" t="n"/>
      <c r="E292" s="5" t="n"/>
      <c r="F292" s="30" t="n"/>
      <c r="G292" s="30" t="n"/>
      <c r="H292" s="30" t="n"/>
      <c r="I292" s="31" t="n"/>
      <c r="J292" s="24">
        <f>IF(OR(F292="",I292=""),"",F292*I292)</f>
        <v/>
      </c>
      <c r="K292" s="24">
        <f>IF(OR(F292="",G292="",I292=""),"",(F292-G292)*I292)</f>
        <v/>
      </c>
      <c r="L292" s="11" t="n"/>
      <c r="M292" s="5" t="n"/>
      <c r="N292" s="29" t="n"/>
      <c r="O292" s="30" t="n"/>
      <c r="P292" s="26">
        <f>IF(OR(O292="",F292="",I292=""),"",(O292-F292)*I292)</f>
        <v/>
      </c>
      <c r="Q292" s="27">
        <f>IF(OR(P292="",K292="",K292=0),"",P292/K292)</f>
        <v/>
      </c>
      <c r="R292" s="5" t="n"/>
      <c r="S292" s="24">
        <f>IF(P292="","",StartCap+SUM(P$2:P292))</f>
        <v/>
      </c>
      <c r="T292" s="24">
        <f>IF(S292="","",MAX(StartCap,MAX(S$2:S292)))</f>
        <v/>
      </c>
      <c r="U292" s="28">
        <f>IF(S292="","",S292/T292-1)</f>
        <v/>
      </c>
      <c r="V292" s="11" t="n"/>
      <c r="W292" s="5" t="n"/>
    </row>
    <row r="293">
      <c r="A293" s="5" t="n"/>
      <c r="B293" s="29" t="n"/>
      <c r="C293" s="5" t="n"/>
      <c r="D293" s="5" t="n"/>
      <c r="E293" s="5" t="n"/>
      <c r="F293" s="30" t="n"/>
      <c r="G293" s="30" t="n"/>
      <c r="H293" s="30" t="n"/>
      <c r="I293" s="31" t="n"/>
      <c r="J293" s="24">
        <f>IF(OR(F293="",I293=""),"",F293*I293)</f>
        <v/>
      </c>
      <c r="K293" s="24">
        <f>IF(OR(F293="",G293="",I293=""),"",(F293-G293)*I293)</f>
        <v/>
      </c>
      <c r="L293" s="11" t="n"/>
      <c r="M293" s="5" t="n"/>
      <c r="N293" s="29" t="n"/>
      <c r="O293" s="30" t="n"/>
      <c r="P293" s="26">
        <f>IF(OR(O293="",F293="",I293=""),"",(O293-F293)*I293)</f>
        <v/>
      </c>
      <c r="Q293" s="27">
        <f>IF(OR(P293="",K293="",K293=0),"",P293/K293)</f>
        <v/>
      </c>
      <c r="R293" s="5" t="n"/>
      <c r="S293" s="24">
        <f>IF(P293="","",StartCap+SUM(P$2:P293))</f>
        <v/>
      </c>
      <c r="T293" s="24">
        <f>IF(S293="","",MAX(StartCap,MAX(S$2:S293)))</f>
        <v/>
      </c>
      <c r="U293" s="28">
        <f>IF(S293="","",S293/T293-1)</f>
        <v/>
      </c>
      <c r="V293" s="11" t="n"/>
      <c r="W293" s="5" t="n"/>
    </row>
    <row r="294">
      <c r="A294" s="5" t="n"/>
      <c r="B294" s="29" t="n"/>
      <c r="C294" s="5" t="n"/>
      <c r="D294" s="5" t="n"/>
      <c r="E294" s="5" t="n"/>
      <c r="F294" s="30" t="n"/>
      <c r="G294" s="30" t="n"/>
      <c r="H294" s="30" t="n"/>
      <c r="I294" s="31" t="n"/>
      <c r="J294" s="24">
        <f>IF(OR(F294="",I294=""),"",F294*I294)</f>
        <v/>
      </c>
      <c r="K294" s="24">
        <f>IF(OR(F294="",G294="",I294=""),"",(F294-G294)*I294)</f>
        <v/>
      </c>
      <c r="L294" s="11" t="n"/>
      <c r="M294" s="5" t="n"/>
      <c r="N294" s="29" t="n"/>
      <c r="O294" s="30" t="n"/>
      <c r="P294" s="26">
        <f>IF(OR(O294="",F294="",I294=""),"",(O294-F294)*I294)</f>
        <v/>
      </c>
      <c r="Q294" s="27">
        <f>IF(OR(P294="",K294="",K294=0),"",P294/K294)</f>
        <v/>
      </c>
      <c r="R294" s="5" t="n"/>
      <c r="S294" s="24">
        <f>IF(P294="","",StartCap+SUM(P$2:P294))</f>
        <v/>
      </c>
      <c r="T294" s="24">
        <f>IF(S294="","",MAX(StartCap,MAX(S$2:S294)))</f>
        <v/>
      </c>
      <c r="U294" s="28">
        <f>IF(S294="","",S294/T294-1)</f>
        <v/>
      </c>
      <c r="V294" s="11" t="n"/>
      <c r="W294" s="5" t="n"/>
    </row>
    <row r="295">
      <c r="A295" s="5" t="n"/>
      <c r="B295" s="29" t="n"/>
      <c r="C295" s="5" t="n"/>
      <c r="D295" s="5" t="n"/>
      <c r="E295" s="5" t="n"/>
      <c r="F295" s="30" t="n"/>
      <c r="G295" s="30" t="n"/>
      <c r="H295" s="30" t="n"/>
      <c r="I295" s="31" t="n"/>
      <c r="J295" s="24">
        <f>IF(OR(F295="",I295=""),"",F295*I295)</f>
        <v/>
      </c>
      <c r="K295" s="24">
        <f>IF(OR(F295="",G295="",I295=""),"",(F295-G295)*I295)</f>
        <v/>
      </c>
      <c r="L295" s="11" t="n"/>
      <c r="M295" s="5" t="n"/>
      <c r="N295" s="29" t="n"/>
      <c r="O295" s="30" t="n"/>
      <c r="P295" s="26">
        <f>IF(OR(O295="",F295="",I295=""),"",(O295-F295)*I295)</f>
        <v/>
      </c>
      <c r="Q295" s="27">
        <f>IF(OR(P295="",K295="",K295=0),"",P295/K295)</f>
        <v/>
      </c>
      <c r="R295" s="5" t="n"/>
      <c r="S295" s="24">
        <f>IF(P295="","",StartCap+SUM(P$2:P295))</f>
        <v/>
      </c>
      <c r="T295" s="24">
        <f>IF(S295="","",MAX(StartCap,MAX(S$2:S295)))</f>
        <v/>
      </c>
      <c r="U295" s="28">
        <f>IF(S295="","",S295/T295-1)</f>
        <v/>
      </c>
      <c r="V295" s="11" t="n"/>
      <c r="W295" s="5" t="n"/>
    </row>
    <row r="296">
      <c r="A296" s="5" t="n"/>
      <c r="B296" s="29" t="n"/>
      <c r="C296" s="5" t="n"/>
      <c r="D296" s="5" t="n"/>
      <c r="E296" s="5" t="n"/>
      <c r="F296" s="30" t="n"/>
      <c r="G296" s="30" t="n"/>
      <c r="H296" s="30" t="n"/>
      <c r="I296" s="31" t="n"/>
      <c r="J296" s="24">
        <f>IF(OR(F296="",I296=""),"",F296*I296)</f>
        <v/>
      </c>
      <c r="K296" s="24">
        <f>IF(OR(F296="",G296="",I296=""),"",(F296-G296)*I296)</f>
        <v/>
      </c>
      <c r="L296" s="11" t="n"/>
      <c r="M296" s="5" t="n"/>
      <c r="N296" s="29" t="n"/>
      <c r="O296" s="30" t="n"/>
      <c r="P296" s="26">
        <f>IF(OR(O296="",F296="",I296=""),"",(O296-F296)*I296)</f>
        <v/>
      </c>
      <c r="Q296" s="27">
        <f>IF(OR(P296="",K296="",K296=0),"",P296/K296)</f>
        <v/>
      </c>
      <c r="R296" s="5" t="n"/>
      <c r="S296" s="24">
        <f>IF(P296="","",StartCap+SUM(P$2:P296))</f>
        <v/>
      </c>
      <c r="T296" s="24">
        <f>IF(S296="","",MAX(StartCap,MAX(S$2:S296)))</f>
        <v/>
      </c>
      <c r="U296" s="28">
        <f>IF(S296="","",S296/T296-1)</f>
        <v/>
      </c>
      <c r="V296" s="11" t="n"/>
      <c r="W296" s="5" t="n"/>
    </row>
    <row r="297">
      <c r="A297" s="5" t="n"/>
      <c r="B297" s="29" t="n"/>
      <c r="C297" s="5" t="n"/>
      <c r="D297" s="5" t="n"/>
      <c r="E297" s="5" t="n"/>
      <c r="F297" s="30" t="n"/>
      <c r="G297" s="30" t="n"/>
      <c r="H297" s="30" t="n"/>
      <c r="I297" s="31" t="n"/>
      <c r="J297" s="24">
        <f>IF(OR(F297="",I297=""),"",F297*I297)</f>
        <v/>
      </c>
      <c r="K297" s="24">
        <f>IF(OR(F297="",G297="",I297=""),"",(F297-G297)*I297)</f>
        <v/>
      </c>
      <c r="L297" s="11" t="n"/>
      <c r="M297" s="5" t="n"/>
      <c r="N297" s="29" t="n"/>
      <c r="O297" s="30" t="n"/>
      <c r="P297" s="26">
        <f>IF(OR(O297="",F297="",I297=""),"",(O297-F297)*I297)</f>
        <v/>
      </c>
      <c r="Q297" s="27">
        <f>IF(OR(P297="",K297="",K297=0),"",P297/K297)</f>
        <v/>
      </c>
      <c r="R297" s="5" t="n"/>
      <c r="S297" s="24">
        <f>IF(P297="","",StartCap+SUM(P$2:P297))</f>
        <v/>
      </c>
      <c r="T297" s="24">
        <f>IF(S297="","",MAX(StartCap,MAX(S$2:S297)))</f>
        <v/>
      </c>
      <c r="U297" s="28">
        <f>IF(S297="","",S297/T297-1)</f>
        <v/>
      </c>
      <c r="V297" s="11" t="n"/>
      <c r="W297" s="5" t="n"/>
    </row>
    <row r="298">
      <c r="A298" s="5" t="n"/>
      <c r="B298" s="29" t="n"/>
      <c r="C298" s="5" t="n"/>
      <c r="D298" s="5" t="n"/>
      <c r="E298" s="5" t="n"/>
      <c r="F298" s="30" t="n"/>
      <c r="G298" s="30" t="n"/>
      <c r="H298" s="30" t="n"/>
      <c r="I298" s="31" t="n"/>
      <c r="J298" s="24">
        <f>IF(OR(F298="",I298=""),"",F298*I298)</f>
        <v/>
      </c>
      <c r="K298" s="24">
        <f>IF(OR(F298="",G298="",I298=""),"",(F298-G298)*I298)</f>
        <v/>
      </c>
      <c r="L298" s="11" t="n"/>
      <c r="M298" s="5" t="n"/>
      <c r="N298" s="29" t="n"/>
      <c r="O298" s="30" t="n"/>
      <c r="P298" s="26">
        <f>IF(OR(O298="",F298="",I298=""),"",(O298-F298)*I298)</f>
        <v/>
      </c>
      <c r="Q298" s="27">
        <f>IF(OR(P298="",K298="",K298=0),"",P298/K298)</f>
        <v/>
      </c>
      <c r="R298" s="5" t="n"/>
      <c r="S298" s="24">
        <f>IF(P298="","",StartCap+SUM(P$2:P298))</f>
        <v/>
      </c>
      <c r="T298" s="24">
        <f>IF(S298="","",MAX(StartCap,MAX(S$2:S298)))</f>
        <v/>
      </c>
      <c r="U298" s="28">
        <f>IF(S298="","",S298/T298-1)</f>
        <v/>
      </c>
      <c r="V298" s="11" t="n"/>
      <c r="W298" s="5" t="n"/>
    </row>
    <row r="299">
      <c r="A299" s="5" t="n"/>
      <c r="B299" s="29" t="n"/>
      <c r="C299" s="5" t="n"/>
      <c r="D299" s="5" t="n"/>
      <c r="E299" s="5" t="n"/>
      <c r="F299" s="30" t="n"/>
      <c r="G299" s="30" t="n"/>
      <c r="H299" s="30" t="n"/>
      <c r="I299" s="31" t="n"/>
      <c r="J299" s="24">
        <f>IF(OR(F299="",I299=""),"",F299*I299)</f>
        <v/>
      </c>
      <c r="K299" s="24">
        <f>IF(OR(F299="",G299="",I299=""),"",(F299-G299)*I299)</f>
        <v/>
      </c>
      <c r="L299" s="11" t="n"/>
      <c r="M299" s="5" t="n"/>
      <c r="N299" s="29" t="n"/>
      <c r="O299" s="30" t="n"/>
      <c r="P299" s="26">
        <f>IF(OR(O299="",F299="",I299=""),"",(O299-F299)*I299)</f>
        <v/>
      </c>
      <c r="Q299" s="27">
        <f>IF(OR(P299="",K299="",K299=0),"",P299/K299)</f>
        <v/>
      </c>
      <c r="R299" s="5" t="n"/>
      <c r="S299" s="24">
        <f>IF(P299="","",StartCap+SUM(P$2:P299))</f>
        <v/>
      </c>
      <c r="T299" s="24">
        <f>IF(S299="","",MAX(StartCap,MAX(S$2:S299)))</f>
        <v/>
      </c>
      <c r="U299" s="28">
        <f>IF(S299="","",S299/T299-1)</f>
        <v/>
      </c>
      <c r="V299" s="11" t="n"/>
      <c r="W299" s="5" t="n"/>
    </row>
    <row r="300">
      <c r="A300" s="5" t="n"/>
      <c r="B300" s="29" t="n"/>
      <c r="C300" s="5" t="n"/>
      <c r="D300" s="5" t="n"/>
      <c r="E300" s="5" t="n"/>
      <c r="F300" s="30" t="n"/>
      <c r="G300" s="30" t="n"/>
      <c r="H300" s="30" t="n"/>
      <c r="I300" s="31" t="n"/>
      <c r="J300" s="24">
        <f>IF(OR(F300="",I300=""),"",F300*I300)</f>
        <v/>
      </c>
      <c r="K300" s="24">
        <f>IF(OR(F300="",G300="",I300=""),"",(F300-G300)*I300)</f>
        <v/>
      </c>
      <c r="L300" s="11" t="n"/>
      <c r="M300" s="5" t="n"/>
      <c r="N300" s="29" t="n"/>
      <c r="O300" s="30" t="n"/>
      <c r="P300" s="26">
        <f>IF(OR(O300="",F300="",I300=""),"",(O300-F300)*I300)</f>
        <v/>
      </c>
      <c r="Q300" s="27">
        <f>IF(OR(P300="",K300="",K300=0),"",P300/K300)</f>
        <v/>
      </c>
      <c r="R300" s="5" t="n"/>
      <c r="S300" s="24">
        <f>IF(P300="","",StartCap+SUM(P$2:P300))</f>
        <v/>
      </c>
      <c r="T300" s="24">
        <f>IF(S300="","",MAX(StartCap,MAX(S$2:S300)))</f>
        <v/>
      </c>
      <c r="U300" s="28">
        <f>IF(S300="","",S300/T300-1)</f>
        <v/>
      </c>
      <c r="V300" s="11" t="n"/>
      <c r="W300" s="5" t="n"/>
    </row>
    <row r="301">
      <c r="A301" s="5" t="n"/>
      <c r="B301" s="29" t="n"/>
      <c r="C301" s="5" t="n"/>
      <c r="D301" s="5" t="n"/>
      <c r="E301" s="5" t="n"/>
      <c r="F301" s="30" t="n"/>
      <c r="G301" s="30" t="n"/>
      <c r="H301" s="30" t="n"/>
      <c r="I301" s="31" t="n"/>
      <c r="J301" s="24">
        <f>IF(OR(F301="",I301=""),"",F301*I301)</f>
        <v/>
      </c>
      <c r="K301" s="24">
        <f>IF(OR(F301="",G301="",I301=""),"",(F301-G301)*I301)</f>
        <v/>
      </c>
      <c r="L301" s="11" t="n"/>
      <c r="M301" s="5" t="n"/>
      <c r="N301" s="29" t="n"/>
      <c r="O301" s="30" t="n"/>
      <c r="P301" s="26">
        <f>IF(OR(O301="",F301="",I301=""),"",(O301-F301)*I301)</f>
        <v/>
      </c>
      <c r="Q301" s="27">
        <f>IF(OR(P301="",K301="",K301=0),"",P301/K301)</f>
        <v/>
      </c>
      <c r="R301" s="5" t="n"/>
      <c r="S301" s="24">
        <f>IF(P301="","",StartCap+SUM(P$2:P301))</f>
        <v/>
      </c>
      <c r="T301" s="24">
        <f>IF(S301="","",MAX(StartCap,MAX(S$2:S301)))</f>
        <v/>
      </c>
      <c r="U301" s="28">
        <f>IF(S301="","",S301/T301-1)</f>
        <v/>
      </c>
      <c r="V301" s="11" t="n"/>
      <c r="W301" s="5" t="n"/>
    </row>
    <row r="302">
      <c r="A302" s="5" t="n"/>
      <c r="B302" s="29" t="n"/>
      <c r="C302" s="5" t="n"/>
      <c r="D302" s="5" t="n"/>
      <c r="E302" s="5" t="n"/>
      <c r="F302" s="30" t="n"/>
      <c r="G302" s="30" t="n"/>
      <c r="H302" s="30" t="n"/>
      <c r="I302" s="31" t="n"/>
      <c r="J302" s="24">
        <f>IF(OR(F302="",I302=""),"",F302*I302)</f>
        <v/>
      </c>
      <c r="K302" s="24">
        <f>IF(OR(F302="",G302="",I302=""),"",(F302-G302)*I302)</f>
        <v/>
      </c>
      <c r="L302" s="11" t="n"/>
      <c r="M302" s="5" t="n"/>
      <c r="N302" s="29" t="n"/>
      <c r="O302" s="30" t="n"/>
      <c r="P302" s="26">
        <f>IF(OR(O302="",F302="",I302=""),"",(O302-F302)*I302)</f>
        <v/>
      </c>
      <c r="Q302" s="27">
        <f>IF(OR(P302="",K302="",K302=0),"",P302/K302)</f>
        <v/>
      </c>
      <c r="R302" s="5" t="n"/>
      <c r="S302" s="24">
        <f>IF(P302="","",StartCap+SUM(P$2:P302))</f>
        <v/>
      </c>
      <c r="T302" s="24">
        <f>IF(S302="","",MAX(StartCap,MAX(S$2:S302)))</f>
        <v/>
      </c>
      <c r="U302" s="28">
        <f>IF(S302="","",S302/T302-1)</f>
        <v/>
      </c>
      <c r="V302" s="11" t="n"/>
      <c r="W302" s="5" t="n"/>
    </row>
    <row r="303">
      <c r="A303" s="5" t="n"/>
      <c r="B303" s="29" t="n"/>
      <c r="C303" s="5" t="n"/>
      <c r="D303" s="5" t="n"/>
      <c r="E303" s="5" t="n"/>
      <c r="F303" s="30" t="n"/>
      <c r="G303" s="30" t="n"/>
      <c r="H303" s="30" t="n"/>
      <c r="I303" s="31" t="n"/>
      <c r="J303" s="24">
        <f>IF(OR(F303="",I303=""),"",F303*I303)</f>
        <v/>
      </c>
      <c r="K303" s="24">
        <f>IF(OR(F303="",G303="",I303=""),"",(F303-G303)*I303)</f>
        <v/>
      </c>
      <c r="L303" s="11" t="n"/>
      <c r="M303" s="5" t="n"/>
      <c r="N303" s="29" t="n"/>
      <c r="O303" s="30" t="n"/>
      <c r="P303" s="26">
        <f>IF(OR(O303="",F303="",I303=""),"",(O303-F303)*I303)</f>
        <v/>
      </c>
      <c r="Q303" s="27">
        <f>IF(OR(P303="",K303="",K303=0),"",P303/K303)</f>
        <v/>
      </c>
      <c r="R303" s="5" t="n"/>
      <c r="S303" s="24">
        <f>IF(P303="","",StartCap+SUM(P$2:P303))</f>
        <v/>
      </c>
      <c r="T303" s="24">
        <f>IF(S303="","",MAX(StartCap,MAX(S$2:S303)))</f>
        <v/>
      </c>
      <c r="U303" s="28">
        <f>IF(S303="","",S303/T303-1)</f>
        <v/>
      </c>
      <c r="V303" s="11" t="n"/>
      <c r="W303" s="5" t="n"/>
    </row>
    <row r="304">
      <c r="A304" s="5" t="n"/>
      <c r="B304" s="29" t="n"/>
      <c r="C304" s="5" t="n"/>
      <c r="D304" s="5" t="n"/>
      <c r="E304" s="5" t="n"/>
      <c r="F304" s="30" t="n"/>
      <c r="G304" s="30" t="n"/>
      <c r="H304" s="30" t="n"/>
      <c r="I304" s="31" t="n"/>
      <c r="J304" s="24">
        <f>IF(OR(F304="",I304=""),"",F304*I304)</f>
        <v/>
      </c>
      <c r="K304" s="24">
        <f>IF(OR(F304="",G304="",I304=""),"",(F304-G304)*I304)</f>
        <v/>
      </c>
      <c r="L304" s="11" t="n"/>
      <c r="M304" s="5" t="n"/>
      <c r="N304" s="29" t="n"/>
      <c r="O304" s="30" t="n"/>
      <c r="P304" s="26">
        <f>IF(OR(O304="",F304="",I304=""),"",(O304-F304)*I304)</f>
        <v/>
      </c>
      <c r="Q304" s="27">
        <f>IF(OR(P304="",K304="",K304=0),"",P304/K304)</f>
        <v/>
      </c>
      <c r="R304" s="5" t="n"/>
      <c r="S304" s="24">
        <f>IF(P304="","",StartCap+SUM(P$2:P304))</f>
        <v/>
      </c>
      <c r="T304" s="24">
        <f>IF(S304="","",MAX(StartCap,MAX(S$2:S304)))</f>
        <v/>
      </c>
      <c r="U304" s="28">
        <f>IF(S304="","",S304/T304-1)</f>
        <v/>
      </c>
      <c r="V304" s="11" t="n"/>
      <c r="W304" s="5" t="n"/>
    </row>
    <row r="305">
      <c r="A305" s="5" t="n"/>
      <c r="B305" s="29" t="n"/>
      <c r="C305" s="5" t="n"/>
      <c r="D305" s="5" t="n"/>
      <c r="E305" s="5" t="n"/>
      <c r="F305" s="30" t="n"/>
      <c r="G305" s="30" t="n"/>
      <c r="H305" s="30" t="n"/>
      <c r="I305" s="31" t="n"/>
      <c r="J305" s="24">
        <f>IF(OR(F305="",I305=""),"",F305*I305)</f>
        <v/>
      </c>
      <c r="K305" s="24">
        <f>IF(OR(F305="",G305="",I305=""),"",(F305-G305)*I305)</f>
        <v/>
      </c>
      <c r="L305" s="11" t="n"/>
      <c r="M305" s="5" t="n"/>
      <c r="N305" s="29" t="n"/>
      <c r="O305" s="30" t="n"/>
      <c r="P305" s="26">
        <f>IF(OR(O305="",F305="",I305=""),"",(O305-F305)*I305)</f>
        <v/>
      </c>
      <c r="Q305" s="27">
        <f>IF(OR(P305="",K305="",K305=0),"",P305/K305)</f>
        <v/>
      </c>
      <c r="R305" s="5" t="n"/>
      <c r="S305" s="24">
        <f>IF(P305="","",StartCap+SUM(P$2:P305))</f>
        <v/>
      </c>
      <c r="T305" s="24">
        <f>IF(S305="","",MAX(StartCap,MAX(S$2:S305)))</f>
        <v/>
      </c>
      <c r="U305" s="28">
        <f>IF(S305="","",S305/T305-1)</f>
        <v/>
      </c>
      <c r="V305" s="11" t="n"/>
      <c r="W305" s="5" t="n"/>
    </row>
    <row r="306">
      <c r="A306" s="5" t="n"/>
      <c r="B306" s="29" t="n"/>
      <c r="C306" s="5" t="n"/>
      <c r="D306" s="5" t="n"/>
      <c r="E306" s="5" t="n"/>
      <c r="F306" s="30" t="n"/>
      <c r="G306" s="30" t="n"/>
      <c r="H306" s="30" t="n"/>
      <c r="I306" s="31" t="n"/>
      <c r="J306" s="24">
        <f>IF(OR(F306="",I306=""),"",F306*I306)</f>
        <v/>
      </c>
      <c r="K306" s="24">
        <f>IF(OR(F306="",G306="",I306=""),"",(F306-G306)*I306)</f>
        <v/>
      </c>
      <c r="L306" s="11" t="n"/>
      <c r="M306" s="5" t="n"/>
      <c r="N306" s="29" t="n"/>
      <c r="O306" s="30" t="n"/>
      <c r="P306" s="26">
        <f>IF(OR(O306="",F306="",I306=""),"",(O306-F306)*I306)</f>
        <v/>
      </c>
      <c r="Q306" s="27">
        <f>IF(OR(P306="",K306="",K306=0),"",P306/K306)</f>
        <v/>
      </c>
      <c r="R306" s="5" t="n"/>
      <c r="S306" s="24">
        <f>IF(P306="","",StartCap+SUM(P$2:P306))</f>
        <v/>
      </c>
      <c r="T306" s="24">
        <f>IF(S306="","",MAX(StartCap,MAX(S$2:S306)))</f>
        <v/>
      </c>
      <c r="U306" s="28">
        <f>IF(S306="","",S306/T306-1)</f>
        <v/>
      </c>
      <c r="V306" s="11" t="n"/>
      <c r="W306" s="5" t="n"/>
    </row>
    <row r="307">
      <c r="A307" s="5" t="n"/>
      <c r="B307" s="29" t="n"/>
      <c r="C307" s="5" t="n"/>
      <c r="D307" s="5" t="n"/>
      <c r="E307" s="5" t="n"/>
      <c r="F307" s="30" t="n"/>
      <c r="G307" s="30" t="n"/>
      <c r="H307" s="30" t="n"/>
      <c r="I307" s="31" t="n"/>
      <c r="J307" s="24">
        <f>IF(OR(F307="",I307=""),"",F307*I307)</f>
        <v/>
      </c>
      <c r="K307" s="24">
        <f>IF(OR(F307="",G307="",I307=""),"",(F307-G307)*I307)</f>
        <v/>
      </c>
      <c r="L307" s="11" t="n"/>
      <c r="M307" s="5" t="n"/>
      <c r="N307" s="29" t="n"/>
      <c r="O307" s="30" t="n"/>
      <c r="P307" s="26">
        <f>IF(OR(O307="",F307="",I307=""),"",(O307-F307)*I307)</f>
        <v/>
      </c>
      <c r="Q307" s="27">
        <f>IF(OR(P307="",K307="",K307=0),"",P307/K307)</f>
        <v/>
      </c>
      <c r="R307" s="5" t="n"/>
      <c r="S307" s="24">
        <f>IF(P307="","",StartCap+SUM(P$2:P307))</f>
        <v/>
      </c>
      <c r="T307" s="24">
        <f>IF(S307="","",MAX(StartCap,MAX(S$2:S307)))</f>
        <v/>
      </c>
      <c r="U307" s="28">
        <f>IF(S307="","",S307/T307-1)</f>
        <v/>
      </c>
      <c r="V307" s="11" t="n"/>
      <c r="W307" s="5" t="n"/>
    </row>
    <row r="308">
      <c r="A308" s="5" t="n"/>
      <c r="B308" s="29" t="n"/>
      <c r="C308" s="5" t="n"/>
      <c r="D308" s="5" t="n"/>
      <c r="E308" s="5" t="n"/>
      <c r="F308" s="30" t="n"/>
      <c r="G308" s="30" t="n"/>
      <c r="H308" s="30" t="n"/>
      <c r="I308" s="31" t="n"/>
      <c r="J308" s="24">
        <f>IF(OR(F308="",I308=""),"",F308*I308)</f>
        <v/>
      </c>
      <c r="K308" s="24">
        <f>IF(OR(F308="",G308="",I308=""),"",(F308-G308)*I308)</f>
        <v/>
      </c>
      <c r="L308" s="11" t="n"/>
      <c r="M308" s="5" t="n"/>
      <c r="N308" s="29" t="n"/>
      <c r="O308" s="30" t="n"/>
      <c r="P308" s="26">
        <f>IF(OR(O308="",F308="",I308=""),"",(O308-F308)*I308)</f>
        <v/>
      </c>
      <c r="Q308" s="27">
        <f>IF(OR(P308="",K308="",K308=0),"",P308/K308)</f>
        <v/>
      </c>
      <c r="R308" s="5" t="n"/>
      <c r="S308" s="24">
        <f>IF(P308="","",StartCap+SUM(P$2:P308))</f>
        <v/>
      </c>
      <c r="T308" s="24">
        <f>IF(S308="","",MAX(StartCap,MAX(S$2:S308)))</f>
        <v/>
      </c>
      <c r="U308" s="28">
        <f>IF(S308="","",S308/T308-1)</f>
        <v/>
      </c>
      <c r="V308" s="11" t="n"/>
      <c r="W308" s="5" t="n"/>
    </row>
    <row r="309">
      <c r="A309" s="5" t="n"/>
      <c r="B309" s="29" t="n"/>
      <c r="C309" s="5" t="n"/>
      <c r="D309" s="5" t="n"/>
      <c r="E309" s="5" t="n"/>
      <c r="F309" s="30" t="n"/>
      <c r="G309" s="30" t="n"/>
      <c r="H309" s="30" t="n"/>
      <c r="I309" s="31" t="n"/>
      <c r="J309" s="24">
        <f>IF(OR(F309="",I309=""),"",F309*I309)</f>
        <v/>
      </c>
      <c r="K309" s="24">
        <f>IF(OR(F309="",G309="",I309=""),"",(F309-G309)*I309)</f>
        <v/>
      </c>
      <c r="L309" s="11" t="n"/>
      <c r="M309" s="5" t="n"/>
      <c r="N309" s="29" t="n"/>
      <c r="O309" s="30" t="n"/>
      <c r="P309" s="26">
        <f>IF(OR(O309="",F309="",I309=""),"",(O309-F309)*I309)</f>
        <v/>
      </c>
      <c r="Q309" s="27">
        <f>IF(OR(P309="",K309="",K309=0),"",P309/K309)</f>
        <v/>
      </c>
      <c r="R309" s="5" t="n"/>
      <c r="S309" s="24">
        <f>IF(P309="","",StartCap+SUM(P$2:P309))</f>
        <v/>
      </c>
      <c r="T309" s="24">
        <f>IF(S309="","",MAX(StartCap,MAX(S$2:S309)))</f>
        <v/>
      </c>
      <c r="U309" s="28">
        <f>IF(S309="","",S309/T309-1)</f>
        <v/>
      </c>
      <c r="V309" s="11" t="n"/>
      <c r="W309" s="5" t="n"/>
    </row>
    <row r="310">
      <c r="A310" s="5" t="n"/>
      <c r="B310" s="29" t="n"/>
      <c r="C310" s="5" t="n"/>
      <c r="D310" s="5" t="n"/>
      <c r="E310" s="5" t="n"/>
      <c r="F310" s="30" t="n"/>
      <c r="G310" s="30" t="n"/>
      <c r="H310" s="30" t="n"/>
      <c r="I310" s="31" t="n"/>
      <c r="J310" s="24">
        <f>IF(OR(F310="",I310=""),"",F310*I310)</f>
        <v/>
      </c>
      <c r="K310" s="24">
        <f>IF(OR(F310="",G310="",I310=""),"",(F310-G310)*I310)</f>
        <v/>
      </c>
      <c r="L310" s="11" t="n"/>
      <c r="M310" s="5" t="n"/>
      <c r="N310" s="29" t="n"/>
      <c r="O310" s="30" t="n"/>
      <c r="P310" s="26">
        <f>IF(OR(O310="",F310="",I310=""),"",(O310-F310)*I310)</f>
        <v/>
      </c>
      <c r="Q310" s="27">
        <f>IF(OR(P310="",K310="",K310=0),"",P310/K310)</f>
        <v/>
      </c>
      <c r="R310" s="5" t="n"/>
      <c r="S310" s="24">
        <f>IF(P310="","",StartCap+SUM(P$2:P310))</f>
        <v/>
      </c>
      <c r="T310" s="24">
        <f>IF(S310="","",MAX(StartCap,MAX(S$2:S310)))</f>
        <v/>
      </c>
      <c r="U310" s="28">
        <f>IF(S310="","",S310/T310-1)</f>
        <v/>
      </c>
      <c r="V310" s="11" t="n"/>
      <c r="W310" s="5" t="n"/>
    </row>
    <row r="311">
      <c r="A311" s="5" t="n"/>
      <c r="B311" s="29" t="n"/>
      <c r="C311" s="5" t="n"/>
      <c r="D311" s="5" t="n"/>
      <c r="E311" s="5" t="n"/>
      <c r="F311" s="30" t="n"/>
      <c r="G311" s="30" t="n"/>
      <c r="H311" s="30" t="n"/>
      <c r="I311" s="31" t="n"/>
      <c r="J311" s="24">
        <f>IF(OR(F311="",I311=""),"",F311*I311)</f>
        <v/>
      </c>
      <c r="K311" s="24">
        <f>IF(OR(F311="",G311="",I311=""),"",(F311-G311)*I311)</f>
        <v/>
      </c>
      <c r="L311" s="11" t="n"/>
      <c r="M311" s="5" t="n"/>
      <c r="N311" s="29" t="n"/>
      <c r="O311" s="30" t="n"/>
      <c r="P311" s="26">
        <f>IF(OR(O311="",F311="",I311=""),"",(O311-F311)*I311)</f>
        <v/>
      </c>
      <c r="Q311" s="27">
        <f>IF(OR(P311="",K311="",K311=0),"",P311/K311)</f>
        <v/>
      </c>
      <c r="R311" s="5" t="n"/>
      <c r="S311" s="24">
        <f>IF(P311="","",StartCap+SUM(P$2:P311))</f>
        <v/>
      </c>
      <c r="T311" s="24">
        <f>IF(S311="","",MAX(StartCap,MAX(S$2:S311)))</f>
        <v/>
      </c>
      <c r="U311" s="28">
        <f>IF(S311="","",S311/T311-1)</f>
        <v/>
      </c>
      <c r="V311" s="11" t="n"/>
      <c r="W311" s="5" t="n"/>
    </row>
    <row r="312">
      <c r="A312" s="5" t="n"/>
      <c r="B312" s="29" t="n"/>
      <c r="C312" s="5" t="n"/>
      <c r="D312" s="5" t="n"/>
      <c r="E312" s="5" t="n"/>
      <c r="F312" s="30" t="n"/>
      <c r="G312" s="30" t="n"/>
      <c r="H312" s="30" t="n"/>
      <c r="I312" s="31" t="n"/>
      <c r="J312" s="24">
        <f>IF(OR(F312="",I312=""),"",F312*I312)</f>
        <v/>
      </c>
      <c r="K312" s="24">
        <f>IF(OR(F312="",G312="",I312=""),"",(F312-G312)*I312)</f>
        <v/>
      </c>
      <c r="L312" s="11" t="n"/>
      <c r="M312" s="5" t="n"/>
      <c r="N312" s="29" t="n"/>
      <c r="O312" s="30" t="n"/>
      <c r="P312" s="26">
        <f>IF(OR(O312="",F312="",I312=""),"",(O312-F312)*I312)</f>
        <v/>
      </c>
      <c r="Q312" s="27">
        <f>IF(OR(P312="",K312="",K312=0),"",P312/K312)</f>
        <v/>
      </c>
      <c r="R312" s="5" t="n"/>
      <c r="S312" s="24">
        <f>IF(P312="","",StartCap+SUM(P$2:P312))</f>
        <v/>
      </c>
      <c r="T312" s="24">
        <f>IF(S312="","",MAX(StartCap,MAX(S$2:S312)))</f>
        <v/>
      </c>
      <c r="U312" s="28">
        <f>IF(S312="","",S312/T312-1)</f>
        <v/>
      </c>
      <c r="V312" s="11" t="n"/>
      <c r="W312" s="5" t="n"/>
    </row>
    <row r="313">
      <c r="A313" s="5" t="n"/>
      <c r="B313" s="29" t="n"/>
      <c r="C313" s="5" t="n"/>
      <c r="D313" s="5" t="n"/>
      <c r="E313" s="5" t="n"/>
      <c r="F313" s="30" t="n"/>
      <c r="G313" s="30" t="n"/>
      <c r="H313" s="30" t="n"/>
      <c r="I313" s="31" t="n"/>
      <c r="J313" s="24">
        <f>IF(OR(F313="",I313=""),"",F313*I313)</f>
        <v/>
      </c>
      <c r="K313" s="24">
        <f>IF(OR(F313="",G313="",I313=""),"",(F313-G313)*I313)</f>
        <v/>
      </c>
      <c r="L313" s="11" t="n"/>
      <c r="M313" s="5" t="n"/>
      <c r="N313" s="29" t="n"/>
      <c r="O313" s="30" t="n"/>
      <c r="P313" s="26">
        <f>IF(OR(O313="",F313="",I313=""),"",(O313-F313)*I313)</f>
        <v/>
      </c>
      <c r="Q313" s="27">
        <f>IF(OR(P313="",K313="",K313=0),"",P313/K313)</f>
        <v/>
      </c>
      <c r="R313" s="5" t="n"/>
      <c r="S313" s="24">
        <f>IF(P313="","",StartCap+SUM(P$2:P313))</f>
        <v/>
      </c>
      <c r="T313" s="24">
        <f>IF(S313="","",MAX(StartCap,MAX(S$2:S313)))</f>
        <v/>
      </c>
      <c r="U313" s="28">
        <f>IF(S313="","",S313/T313-1)</f>
        <v/>
      </c>
      <c r="V313" s="11" t="n"/>
      <c r="W313" s="5" t="n"/>
    </row>
    <row r="314">
      <c r="A314" s="5" t="n"/>
      <c r="B314" s="29" t="n"/>
      <c r="C314" s="5" t="n"/>
      <c r="D314" s="5" t="n"/>
      <c r="E314" s="5" t="n"/>
      <c r="F314" s="30" t="n"/>
      <c r="G314" s="30" t="n"/>
      <c r="H314" s="30" t="n"/>
      <c r="I314" s="31" t="n"/>
      <c r="J314" s="24">
        <f>IF(OR(F314="",I314=""),"",F314*I314)</f>
        <v/>
      </c>
      <c r="K314" s="24">
        <f>IF(OR(F314="",G314="",I314=""),"",(F314-G314)*I314)</f>
        <v/>
      </c>
      <c r="L314" s="11" t="n"/>
      <c r="M314" s="5" t="n"/>
      <c r="N314" s="29" t="n"/>
      <c r="O314" s="30" t="n"/>
      <c r="P314" s="26">
        <f>IF(OR(O314="",F314="",I314=""),"",(O314-F314)*I314)</f>
        <v/>
      </c>
      <c r="Q314" s="27">
        <f>IF(OR(P314="",K314="",K314=0),"",P314/K314)</f>
        <v/>
      </c>
      <c r="R314" s="5" t="n"/>
      <c r="S314" s="24">
        <f>IF(P314="","",StartCap+SUM(P$2:P314))</f>
        <v/>
      </c>
      <c r="T314" s="24">
        <f>IF(S314="","",MAX(StartCap,MAX(S$2:S314)))</f>
        <v/>
      </c>
      <c r="U314" s="28">
        <f>IF(S314="","",S314/T314-1)</f>
        <v/>
      </c>
      <c r="V314" s="11" t="n"/>
      <c r="W314" s="5" t="n"/>
    </row>
    <row r="315">
      <c r="A315" s="5" t="n"/>
      <c r="B315" s="29" t="n"/>
      <c r="C315" s="5" t="n"/>
      <c r="D315" s="5" t="n"/>
      <c r="E315" s="5" t="n"/>
      <c r="F315" s="30" t="n"/>
      <c r="G315" s="30" t="n"/>
      <c r="H315" s="30" t="n"/>
      <c r="I315" s="31" t="n"/>
      <c r="J315" s="24">
        <f>IF(OR(F315="",I315=""),"",F315*I315)</f>
        <v/>
      </c>
      <c r="K315" s="24">
        <f>IF(OR(F315="",G315="",I315=""),"",(F315-G315)*I315)</f>
        <v/>
      </c>
      <c r="L315" s="11" t="n"/>
      <c r="M315" s="5" t="n"/>
      <c r="N315" s="29" t="n"/>
      <c r="O315" s="30" t="n"/>
      <c r="P315" s="26">
        <f>IF(OR(O315="",F315="",I315=""),"",(O315-F315)*I315)</f>
        <v/>
      </c>
      <c r="Q315" s="27">
        <f>IF(OR(P315="",K315="",K315=0),"",P315/K315)</f>
        <v/>
      </c>
      <c r="R315" s="5" t="n"/>
      <c r="S315" s="24">
        <f>IF(P315="","",StartCap+SUM(P$2:P315))</f>
        <v/>
      </c>
      <c r="T315" s="24">
        <f>IF(S315="","",MAX(StartCap,MAX(S$2:S315)))</f>
        <v/>
      </c>
      <c r="U315" s="28">
        <f>IF(S315="","",S315/T315-1)</f>
        <v/>
      </c>
      <c r="V315" s="11" t="n"/>
      <c r="W315" s="5" t="n"/>
    </row>
    <row r="316">
      <c r="A316" s="5" t="n"/>
      <c r="B316" s="29" t="n"/>
      <c r="C316" s="5" t="n"/>
      <c r="D316" s="5" t="n"/>
      <c r="E316" s="5" t="n"/>
      <c r="F316" s="30" t="n"/>
      <c r="G316" s="30" t="n"/>
      <c r="H316" s="30" t="n"/>
      <c r="I316" s="31" t="n"/>
      <c r="J316" s="24">
        <f>IF(OR(F316="",I316=""),"",F316*I316)</f>
        <v/>
      </c>
      <c r="K316" s="24">
        <f>IF(OR(F316="",G316="",I316=""),"",(F316-G316)*I316)</f>
        <v/>
      </c>
      <c r="L316" s="11" t="n"/>
      <c r="M316" s="5" t="n"/>
      <c r="N316" s="29" t="n"/>
      <c r="O316" s="30" t="n"/>
      <c r="P316" s="26">
        <f>IF(OR(O316="",F316="",I316=""),"",(O316-F316)*I316)</f>
        <v/>
      </c>
      <c r="Q316" s="27">
        <f>IF(OR(P316="",K316="",K316=0),"",P316/K316)</f>
        <v/>
      </c>
      <c r="R316" s="5" t="n"/>
      <c r="S316" s="24">
        <f>IF(P316="","",StartCap+SUM(P$2:P316))</f>
        <v/>
      </c>
      <c r="T316" s="24">
        <f>IF(S316="","",MAX(StartCap,MAX(S$2:S316)))</f>
        <v/>
      </c>
      <c r="U316" s="28">
        <f>IF(S316="","",S316/T316-1)</f>
        <v/>
      </c>
      <c r="V316" s="11" t="n"/>
      <c r="W316" s="5" t="n"/>
    </row>
    <row r="317">
      <c r="A317" s="5" t="n"/>
      <c r="B317" s="29" t="n"/>
      <c r="C317" s="5" t="n"/>
      <c r="D317" s="5" t="n"/>
      <c r="E317" s="5" t="n"/>
      <c r="F317" s="30" t="n"/>
      <c r="G317" s="30" t="n"/>
      <c r="H317" s="30" t="n"/>
      <c r="I317" s="31" t="n"/>
      <c r="J317" s="24">
        <f>IF(OR(F317="",I317=""),"",F317*I317)</f>
        <v/>
      </c>
      <c r="K317" s="24">
        <f>IF(OR(F317="",G317="",I317=""),"",(F317-G317)*I317)</f>
        <v/>
      </c>
      <c r="L317" s="11" t="n"/>
      <c r="M317" s="5" t="n"/>
      <c r="N317" s="29" t="n"/>
      <c r="O317" s="30" t="n"/>
      <c r="P317" s="26">
        <f>IF(OR(O317="",F317="",I317=""),"",(O317-F317)*I317)</f>
        <v/>
      </c>
      <c r="Q317" s="27">
        <f>IF(OR(P317="",K317="",K317=0),"",P317/K317)</f>
        <v/>
      </c>
      <c r="R317" s="5" t="n"/>
      <c r="S317" s="24">
        <f>IF(P317="","",StartCap+SUM(P$2:P317))</f>
        <v/>
      </c>
      <c r="T317" s="24">
        <f>IF(S317="","",MAX(StartCap,MAX(S$2:S317)))</f>
        <v/>
      </c>
      <c r="U317" s="28">
        <f>IF(S317="","",S317/T317-1)</f>
        <v/>
      </c>
      <c r="V317" s="11" t="n"/>
      <c r="W317" s="5" t="n"/>
    </row>
    <row r="318">
      <c r="A318" s="5" t="n"/>
      <c r="B318" s="29" t="n"/>
      <c r="C318" s="5" t="n"/>
      <c r="D318" s="5" t="n"/>
      <c r="E318" s="5" t="n"/>
      <c r="F318" s="30" t="n"/>
      <c r="G318" s="30" t="n"/>
      <c r="H318" s="30" t="n"/>
      <c r="I318" s="31" t="n"/>
      <c r="J318" s="24">
        <f>IF(OR(F318="",I318=""),"",F318*I318)</f>
        <v/>
      </c>
      <c r="K318" s="24">
        <f>IF(OR(F318="",G318="",I318=""),"",(F318-G318)*I318)</f>
        <v/>
      </c>
      <c r="L318" s="11" t="n"/>
      <c r="M318" s="5" t="n"/>
      <c r="N318" s="29" t="n"/>
      <c r="O318" s="30" t="n"/>
      <c r="P318" s="26">
        <f>IF(OR(O318="",F318="",I318=""),"",(O318-F318)*I318)</f>
        <v/>
      </c>
      <c r="Q318" s="27">
        <f>IF(OR(P318="",K318="",K318=0),"",P318/K318)</f>
        <v/>
      </c>
      <c r="R318" s="5" t="n"/>
      <c r="S318" s="24">
        <f>IF(P318="","",StartCap+SUM(P$2:P318))</f>
        <v/>
      </c>
      <c r="T318" s="24">
        <f>IF(S318="","",MAX(StartCap,MAX(S$2:S318)))</f>
        <v/>
      </c>
      <c r="U318" s="28">
        <f>IF(S318="","",S318/T318-1)</f>
        <v/>
      </c>
      <c r="V318" s="11" t="n"/>
      <c r="W318" s="5" t="n"/>
    </row>
    <row r="319">
      <c r="A319" s="5" t="n"/>
      <c r="B319" s="29" t="n"/>
      <c r="C319" s="5" t="n"/>
      <c r="D319" s="5" t="n"/>
      <c r="E319" s="5" t="n"/>
      <c r="F319" s="30" t="n"/>
      <c r="G319" s="30" t="n"/>
      <c r="H319" s="30" t="n"/>
      <c r="I319" s="31" t="n"/>
      <c r="J319" s="24">
        <f>IF(OR(F319="",I319=""),"",F319*I319)</f>
        <v/>
      </c>
      <c r="K319" s="24">
        <f>IF(OR(F319="",G319="",I319=""),"",(F319-G319)*I319)</f>
        <v/>
      </c>
      <c r="L319" s="11" t="n"/>
      <c r="M319" s="5" t="n"/>
      <c r="N319" s="29" t="n"/>
      <c r="O319" s="30" t="n"/>
      <c r="P319" s="26">
        <f>IF(OR(O319="",F319="",I319=""),"",(O319-F319)*I319)</f>
        <v/>
      </c>
      <c r="Q319" s="27">
        <f>IF(OR(P319="",K319="",K319=0),"",P319/K319)</f>
        <v/>
      </c>
      <c r="R319" s="5" t="n"/>
      <c r="S319" s="24">
        <f>IF(P319="","",StartCap+SUM(P$2:P319))</f>
        <v/>
      </c>
      <c r="T319" s="24">
        <f>IF(S319="","",MAX(StartCap,MAX(S$2:S319)))</f>
        <v/>
      </c>
      <c r="U319" s="28">
        <f>IF(S319="","",S319/T319-1)</f>
        <v/>
      </c>
      <c r="V319" s="11" t="n"/>
      <c r="W319" s="5" t="n"/>
    </row>
    <row r="320">
      <c r="A320" s="5" t="n"/>
      <c r="B320" s="29" t="n"/>
      <c r="C320" s="5" t="n"/>
      <c r="D320" s="5" t="n"/>
      <c r="E320" s="5" t="n"/>
      <c r="F320" s="30" t="n"/>
      <c r="G320" s="30" t="n"/>
      <c r="H320" s="30" t="n"/>
      <c r="I320" s="31" t="n"/>
      <c r="J320" s="24">
        <f>IF(OR(F320="",I320=""),"",F320*I320)</f>
        <v/>
      </c>
      <c r="K320" s="24">
        <f>IF(OR(F320="",G320="",I320=""),"",(F320-G320)*I320)</f>
        <v/>
      </c>
      <c r="L320" s="11" t="n"/>
      <c r="M320" s="5" t="n"/>
      <c r="N320" s="29" t="n"/>
      <c r="O320" s="30" t="n"/>
      <c r="P320" s="26">
        <f>IF(OR(O320="",F320="",I320=""),"",(O320-F320)*I320)</f>
        <v/>
      </c>
      <c r="Q320" s="27">
        <f>IF(OR(P320="",K320="",K320=0),"",P320/K320)</f>
        <v/>
      </c>
      <c r="R320" s="5" t="n"/>
      <c r="S320" s="24">
        <f>IF(P320="","",StartCap+SUM(P$2:P320))</f>
        <v/>
      </c>
      <c r="T320" s="24">
        <f>IF(S320="","",MAX(StartCap,MAX(S$2:S320)))</f>
        <v/>
      </c>
      <c r="U320" s="28">
        <f>IF(S320="","",S320/T320-1)</f>
        <v/>
      </c>
      <c r="V320" s="11" t="n"/>
      <c r="W320" s="5" t="n"/>
    </row>
    <row r="321">
      <c r="A321" s="5" t="n"/>
      <c r="B321" s="29" t="n"/>
      <c r="C321" s="5" t="n"/>
      <c r="D321" s="5" t="n"/>
      <c r="E321" s="5" t="n"/>
      <c r="F321" s="30" t="n"/>
      <c r="G321" s="30" t="n"/>
      <c r="H321" s="30" t="n"/>
      <c r="I321" s="31" t="n"/>
      <c r="J321" s="24">
        <f>IF(OR(F321="",I321=""),"",F321*I321)</f>
        <v/>
      </c>
      <c r="K321" s="24">
        <f>IF(OR(F321="",G321="",I321=""),"",(F321-G321)*I321)</f>
        <v/>
      </c>
      <c r="L321" s="11" t="n"/>
      <c r="M321" s="5" t="n"/>
      <c r="N321" s="29" t="n"/>
      <c r="O321" s="30" t="n"/>
      <c r="P321" s="26">
        <f>IF(OR(O321="",F321="",I321=""),"",(O321-F321)*I321)</f>
        <v/>
      </c>
      <c r="Q321" s="27">
        <f>IF(OR(P321="",K321="",K321=0),"",P321/K321)</f>
        <v/>
      </c>
      <c r="R321" s="5" t="n"/>
      <c r="S321" s="24">
        <f>IF(P321="","",StartCap+SUM(P$2:P321))</f>
        <v/>
      </c>
      <c r="T321" s="24">
        <f>IF(S321="","",MAX(StartCap,MAX(S$2:S321)))</f>
        <v/>
      </c>
      <c r="U321" s="28">
        <f>IF(S321="","",S321/T321-1)</f>
        <v/>
      </c>
      <c r="V321" s="11" t="n"/>
      <c r="W321" s="5" t="n"/>
    </row>
    <row r="322">
      <c r="A322" s="5" t="n"/>
      <c r="B322" s="29" t="n"/>
      <c r="C322" s="5" t="n"/>
      <c r="D322" s="5" t="n"/>
      <c r="E322" s="5" t="n"/>
      <c r="F322" s="30" t="n"/>
      <c r="G322" s="30" t="n"/>
      <c r="H322" s="30" t="n"/>
      <c r="I322" s="31" t="n"/>
      <c r="J322" s="24">
        <f>IF(OR(F322="",I322=""),"",F322*I322)</f>
        <v/>
      </c>
      <c r="K322" s="24">
        <f>IF(OR(F322="",G322="",I322=""),"",(F322-G322)*I322)</f>
        <v/>
      </c>
      <c r="L322" s="11" t="n"/>
      <c r="M322" s="5" t="n"/>
      <c r="N322" s="29" t="n"/>
      <c r="O322" s="30" t="n"/>
      <c r="P322" s="26">
        <f>IF(OR(O322="",F322="",I322=""),"",(O322-F322)*I322)</f>
        <v/>
      </c>
      <c r="Q322" s="27">
        <f>IF(OR(P322="",K322="",K322=0),"",P322/K322)</f>
        <v/>
      </c>
      <c r="R322" s="5" t="n"/>
      <c r="S322" s="24">
        <f>IF(P322="","",StartCap+SUM(P$2:P322))</f>
        <v/>
      </c>
      <c r="T322" s="24">
        <f>IF(S322="","",MAX(StartCap,MAX(S$2:S322)))</f>
        <v/>
      </c>
      <c r="U322" s="28">
        <f>IF(S322="","",S322/T322-1)</f>
        <v/>
      </c>
      <c r="V322" s="11" t="n"/>
      <c r="W322" s="5" t="n"/>
    </row>
    <row r="323">
      <c r="A323" s="5" t="n"/>
      <c r="B323" s="29" t="n"/>
      <c r="C323" s="5" t="n"/>
      <c r="D323" s="5" t="n"/>
      <c r="E323" s="5" t="n"/>
      <c r="F323" s="30" t="n"/>
      <c r="G323" s="30" t="n"/>
      <c r="H323" s="30" t="n"/>
      <c r="I323" s="31" t="n"/>
      <c r="J323" s="24">
        <f>IF(OR(F323="",I323=""),"",F323*I323)</f>
        <v/>
      </c>
      <c r="K323" s="24">
        <f>IF(OR(F323="",G323="",I323=""),"",(F323-G323)*I323)</f>
        <v/>
      </c>
      <c r="L323" s="11" t="n"/>
      <c r="M323" s="5" t="n"/>
      <c r="N323" s="29" t="n"/>
      <c r="O323" s="30" t="n"/>
      <c r="P323" s="26">
        <f>IF(OR(O323="",F323="",I323=""),"",(O323-F323)*I323)</f>
        <v/>
      </c>
      <c r="Q323" s="27">
        <f>IF(OR(P323="",K323="",K323=0),"",P323/K323)</f>
        <v/>
      </c>
      <c r="R323" s="5" t="n"/>
      <c r="S323" s="24">
        <f>IF(P323="","",StartCap+SUM(P$2:P323))</f>
        <v/>
      </c>
      <c r="T323" s="24">
        <f>IF(S323="","",MAX(StartCap,MAX(S$2:S323)))</f>
        <v/>
      </c>
      <c r="U323" s="28">
        <f>IF(S323="","",S323/T323-1)</f>
        <v/>
      </c>
      <c r="V323" s="11" t="n"/>
      <c r="W323" s="5" t="n"/>
    </row>
    <row r="324">
      <c r="A324" s="5" t="n"/>
      <c r="B324" s="29" t="n"/>
      <c r="C324" s="5" t="n"/>
      <c r="D324" s="5" t="n"/>
      <c r="E324" s="5" t="n"/>
      <c r="F324" s="30" t="n"/>
      <c r="G324" s="30" t="n"/>
      <c r="H324" s="30" t="n"/>
      <c r="I324" s="31" t="n"/>
      <c r="J324" s="24">
        <f>IF(OR(F324="",I324=""),"",F324*I324)</f>
        <v/>
      </c>
      <c r="K324" s="24">
        <f>IF(OR(F324="",G324="",I324=""),"",(F324-G324)*I324)</f>
        <v/>
      </c>
      <c r="L324" s="11" t="n"/>
      <c r="M324" s="5" t="n"/>
      <c r="N324" s="29" t="n"/>
      <c r="O324" s="30" t="n"/>
      <c r="P324" s="26">
        <f>IF(OR(O324="",F324="",I324=""),"",(O324-F324)*I324)</f>
        <v/>
      </c>
      <c r="Q324" s="27">
        <f>IF(OR(P324="",K324="",K324=0),"",P324/K324)</f>
        <v/>
      </c>
      <c r="R324" s="5" t="n"/>
      <c r="S324" s="24">
        <f>IF(P324="","",StartCap+SUM(P$2:P324))</f>
        <v/>
      </c>
      <c r="T324" s="24">
        <f>IF(S324="","",MAX(StartCap,MAX(S$2:S324)))</f>
        <v/>
      </c>
      <c r="U324" s="28">
        <f>IF(S324="","",S324/T324-1)</f>
        <v/>
      </c>
      <c r="V324" s="11" t="n"/>
      <c r="W324" s="5" t="n"/>
    </row>
    <row r="325">
      <c r="A325" s="5" t="n"/>
      <c r="B325" s="29" t="n"/>
      <c r="C325" s="5" t="n"/>
      <c r="D325" s="5" t="n"/>
      <c r="E325" s="5" t="n"/>
      <c r="F325" s="30" t="n"/>
      <c r="G325" s="30" t="n"/>
      <c r="H325" s="30" t="n"/>
      <c r="I325" s="31" t="n"/>
      <c r="J325" s="24">
        <f>IF(OR(F325="",I325=""),"",F325*I325)</f>
        <v/>
      </c>
      <c r="K325" s="24">
        <f>IF(OR(F325="",G325="",I325=""),"",(F325-G325)*I325)</f>
        <v/>
      </c>
      <c r="L325" s="11" t="n"/>
      <c r="M325" s="5" t="n"/>
      <c r="N325" s="29" t="n"/>
      <c r="O325" s="30" t="n"/>
      <c r="P325" s="26">
        <f>IF(OR(O325="",F325="",I325=""),"",(O325-F325)*I325)</f>
        <v/>
      </c>
      <c r="Q325" s="27">
        <f>IF(OR(P325="",K325="",K325=0),"",P325/K325)</f>
        <v/>
      </c>
      <c r="R325" s="5" t="n"/>
      <c r="S325" s="24">
        <f>IF(P325="","",StartCap+SUM(P$2:P325))</f>
        <v/>
      </c>
      <c r="T325" s="24">
        <f>IF(S325="","",MAX(StartCap,MAX(S$2:S325)))</f>
        <v/>
      </c>
      <c r="U325" s="28">
        <f>IF(S325="","",S325/T325-1)</f>
        <v/>
      </c>
      <c r="V325" s="11" t="n"/>
      <c r="W325" s="5" t="n"/>
    </row>
    <row r="326">
      <c r="A326" s="5" t="n"/>
      <c r="B326" s="29" t="n"/>
      <c r="C326" s="5" t="n"/>
      <c r="D326" s="5" t="n"/>
      <c r="E326" s="5" t="n"/>
      <c r="F326" s="30" t="n"/>
      <c r="G326" s="30" t="n"/>
      <c r="H326" s="30" t="n"/>
      <c r="I326" s="31" t="n"/>
      <c r="J326" s="24">
        <f>IF(OR(F326="",I326=""),"",F326*I326)</f>
        <v/>
      </c>
      <c r="K326" s="24">
        <f>IF(OR(F326="",G326="",I326=""),"",(F326-G326)*I326)</f>
        <v/>
      </c>
      <c r="L326" s="11" t="n"/>
      <c r="M326" s="5" t="n"/>
      <c r="N326" s="29" t="n"/>
      <c r="O326" s="30" t="n"/>
      <c r="P326" s="26">
        <f>IF(OR(O326="",F326="",I326=""),"",(O326-F326)*I326)</f>
        <v/>
      </c>
      <c r="Q326" s="27">
        <f>IF(OR(P326="",K326="",K326=0),"",P326/K326)</f>
        <v/>
      </c>
      <c r="R326" s="5" t="n"/>
      <c r="S326" s="24">
        <f>IF(P326="","",StartCap+SUM(P$2:P326))</f>
        <v/>
      </c>
      <c r="T326" s="24">
        <f>IF(S326="","",MAX(StartCap,MAX(S$2:S326)))</f>
        <v/>
      </c>
      <c r="U326" s="28">
        <f>IF(S326="","",S326/T326-1)</f>
        <v/>
      </c>
      <c r="V326" s="11" t="n"/>
      <c r="W326" s="5" t="n"/>
    </row>
    <row r="327">
      <c r="A327" s="5" t="n"/>
      <c r="B327" s="29" t="n"/>
      <c r="C327" s="5" t="n"/>
      <c r="D327" s="5" t="n"/>
      <c r="E327" s="5" t="n"/>
      <c r="F327" s="30" t="n"/>
      <c r="G327" s="30" t="n"/>
      <c r="H327" s="30" t="n"/>
      <c r="I327" s="31" t="n"/>
      <c r="J327" s="24">
        <f>IF(OR(F327="",I327=""),"",F327*I327)</f>
        <v/>
      </c>
      <c r="K327" s="24">
        <f>IF(OR(F327="",G327="",I327=""),"",(F327-G327)*I327)</f>
        <v/>
      </c>
      <c r="L327" s="11" t="n"/>
      <c r="M327" s="5" t="n"/>
      <c r="N327" s="29" t="n"/>
      <c r="O327" s="30" t="n"/>
      <c r="P327" s="26">
        <f>IF(OR(O327="",F327="",I327=""),"",(O327-F327)*I327)</f>
        <v/>
      </c>
      <c r="Q327" s="27">
        <f>IF(OR(P327="",K327="",K327=0),"",P327/K327)</f>
        <v/>
      </c>
      <c r="R327" s="5" t="n"/>
      <c r="S327" s="24">
        <f>IF(P327="","",StartCap+SUM(P$2:P327))</f>
        <v/>
      </c>
      <c r="T327" s="24">
        <f>IF(S327="","",MAX(StartCap,MAX(S$2:S327)))</f>
        <v/>
      </c>
      <c r="U327" s="28">
        <f>IF(S327="","",S327/T327-1)</f>
        <v/>
      </c>
      <c r="V327" s="11" t="n"/>
      <c r="W327" s="5" t="n"/>
    </row>
    <row r="328">
      <c r="A328" s="5" t="n"/>
      <c r="B328" s="29" t="n"/>
      <c r="C328" s="5" t="n"/>
      <c r="D328" s="5" t="n"/>
      <c r="E328" s="5" t="n"/>
      <c r="F328" s="30" t="n"/>
      <c r="G328" s="30" t="n"/>
      <c r="H328" s="30" t="n"/>
      <c r="I328" s="31" t="n"/>
      <c r="J328" s="24">
        <f>IF(OR(F328="",I328=""),"",F328*I328)</f>
        <v/>
      </c>
      <c r="K328" s="24">
        <f>IF(OR(F328="",G328="",I328=""),"",(F328-G328)*I328)</f>
        <v/>
      </c>
      <c r="L328" s="11" t="n"/>
      <c r="M328" s="5" t="n"/>
      <c r="N328" s="29" t="n"/>
      <c r="O328" s="30" t="n"/>
      <c r="P328" s="26">
        <f>IF(OR(O328="",F328="",I328=""),"",(O328-F328)*I328)</f>
        <v/>
      </c>
      <c r="Q328" s="27">
        <f>IF(OR(P328="",K328="",K328=0),"",P328/K328)</f>
        <v/>
      </c>
      <c r="R328" s="5" t="n"/>
      <c r="S328" s="24">
        <f>IF(P328="","",StartCap+SUM(P$2:P328))</f>
        <v/>
      </c>
      <c r="T328" s="24">
        <f>IF(S328="","",MAX(StartCap,MAX(S$2:S328)))</f>
        <v/>
      </c>
      <c r="U328" s="28">
        <f>IF(S328="","",S328/T328-1)</f>
        <v/>
      </c>
      <c r="V328" s="11" t="n"/>
      <c r="W328" s="5" t="n"/>
    </row>
    <row r="329">
      <c r="A329" s="5" t="n"/>
      <c r="B329" s="29" t="n"/>
      <c r="C329" s="5" t="n"/>
      <c r="D329" s="5" t="n"/>
      <c r="E329" s="5" t="n"/>
      <c r="F329" s="30" t="n"/>
      <c r="G329" s="30" t="n"/>
      <c r="H329" s="30" t="n"/>
      <c r="I329" s="31" t="n"/>
      <c r="J329" s="24">
        <f>IF(OR(F329="",I329=""),"",F329*I329)</f>
        <v/>
      </c>
      <c r="K329" s="24">
        <f>IF(OR(F329="",G329="",I329=""),"",(F329-G329)*I329)</f>
        <v/>
      </c>
      <c r="L329" s="11" t="n"/>
      <c r="M329" s="5" t="n"/>
      <c r="N329" s="29" t="n"/>
      <c r="O329" s="30" t="n"/>
      <c r="P329" s="26">
        <f>IF(OR(O329="",F329="",I329=""),"",(O329-F329)*I329)</f>
        <v/>
      </c>
      <c r="Q329" s="27">
        <f>IF(OR(P329="",K329="",K329=0),"",P329/K329)</f>
        <v/>
      </c>
      <c r="R329" s="5" t="n"/>
      <c r="S329" s="24">
        <f>IF(P329="","",StartCap+SUM(P$2:P329))</f>
        <v/>
      </c>
      <c r="T329" s="24">
        <f>IF(S329="","",MAX(StartCap,MAX(S$2:S329)))</f>
        <v/>
      </c>
      <c r="U329" s="28">
        <f>IF(S329="","",S329/T329-1)</f>
        <v/>
      </c>
      <c r="V329" s="11" t="n"/>
      <c r="W329" s="5" t="n"/>
    </row>
    <row r="330">
      <c r="A330" s="5" t="n"/>
      <c r="B330" s="29" t="n"/>
      <c r="C330" s="5" t="n"/>
      <c r="D330" s="5" t="n"/>
      <c r="E330" s="5" t="n"/>
      <c r="F330" s="30" t="n"/>
      <c r="G330" s="30" t="n"/>
      <c r="H330" s="30" t="n"/>
      <c r="I330" s="31" t="n"/>
      <c r="J330" s="24">
        <f>IF(OR(F330="",I330=""),"",F330*I330)</f>
        <v/>
      </c>
      <c r="K330" s="24">
        <f>IF(OR(F330="",G330="",I330=""),"",(F330-G330)*I330)</f>
        <v/>
      </c>
      <c r="L330" s="11" t="n"/>
      <c r="M330" s="5" t="n"/>
      <c r="N330" s="29" t="n"/>
      <c r="O330" s="30" t="n"/>
      <c r="P330" s="26">
        <f>IF(OR(O330="",F330="",I330=""),"",(O330-F330)*I330)</f>
        <v/>
      </c>
      <c r="Q330" s="27">
        <f>IF(OR(P330="",K330="",K330=0),"",P330/K330)</f>
        <v/>
      </c>
      <c r="R330" s="5" t="n"/>
      <c r="S330" s="24">
        <f>IF(P330="","",StartCap+SUM(P$2:P330))</f>
        <v/>
      </c>
      <c r="T330" s="24">
        <f>IF(S330="","",MAX(StartCap,MAX(S$2:S330)))</f>
        <v/>
      </c>
      <c r="U330" s="28">
        <f>IF(S330="","",S330/T330-1)</f>
        <v/>
      </c>
      <c r="V330" s="11" t="n"/>
      <c r="W330" s="5" t="n"/>
    </row>
    <row r="331">
      <c r="A331" s="5" t="n"/>
      <c r="B331" s="29" t="n"/>
      <c r="C331" s="5" t="n"/>
      <c r="D331" s="5" t="n"/>
      <c r="E331" s="5" t="n"/>
      <c r="F331" s="30" t="n"/>
      <c r="G331" s="30" t="n"/>
      <c r="H331" s="30" t="n"/>
      <c r="I331" s="31" t="n"/>
      <c r="J331" s="24">
        <f>IF(OR(F331="",I331=""),"",F331*I331)</f>
        <v/>
      </c>
      <c r="K331" s="24">
        <f>IF(OR(F331="",G331="",I331=""),"",(F331-G331)*I331)</f>
        <v/>
      </c>
      <c r="L331" s="11" t="n"/>
      <c r="M331" s="5" t="n"/>
      <c r="N331" s="29" t="n"/>
      <c r="O331" s="30" t="n"/>
      <c r="P331" s="26">
        <f>IF(OR(O331="",F331="",I331=""),"",(O331-F331)*I331)</f>
        <v/>
      </c>
      <c r="Q331" s="27">
        <f>IF(OR(P331="",K331="",K331=0),"",P331/K331)</f>
        <v/>
      </c>
      <c r="R331" s="5" t="n"/>
      <c r="S331" s="24">
        <f>IF(P331="","",StartCap+SUM(P$2:P331))</f>
        <v/>
      </c>
      <c r="T331" s="24">
        <f>IF(S331="","",MAX(StartCap,MAX(S$2:S331)))</f>
        <v/>
      </c>
      <c r="U331" s="28">
        <f>IF(S331="","",S331/T331-1)</f>
        <v/>
      </c>
      <c r="V331" s="11" t="n"/>
      <c r="W331" s="5" t="n"/>
    </row>
    <row r="332">
      <c r="A332" s="5" t="n"/>
      <c r="B332" s="29" t="n"/>
      <c r="C332" s="5" t="n"/>
      <c r="D332" s="5" t="n"/>
      <c r="E332" s="5" t="n"/>
      <c r="F332" s="30" t="n"/>
      <c r="G332" s="30" t="n"/>
      <c r="H332" s="30" t="n"/>
      <c r="I332" s="31" t="n"/>
      <c r="J332" s="24">
        <f>IF(OR(F332="",I332=""),"",F332*I332)</f>
        <v/>
      </c>
      <c r="K332" s="24">
        <f>IF(OR(F332="",G332="",I332=""),"",(F332-G332)*I332)</f>
        <v/>
      </c>
      <c r="L332" s="11" t="n"/>
      <c r="M332" s="5" t="n"/>
      <c r="N332" s="29" t="n"/>
      <c r="O332" s="30" t="n"/>
      <c r="P332" s="26">
        <f>IF(OR(O332="",F332="",I332=""),"",(O332-F332)*I332)</f>
        <v/>
      </c>
      <c r="Q332" s="27">
        <f>IF(OR(P332="",K332="",K332=0),"",P332/K332)</f>
        <v/>
      </c>
      <c r="R332" s="5" t="n"/>
      <c r="S332" s="24">
        <f>IF(P332="","",StartCap+SUM(P$2:P332))</f>
        <v/>
      </c>
      <c r="T332" s="24">
        <f>IF(S332="","",MAX(StartCap,MAX(S$2:S332)))</f>
        <v/>
      </c>
      <c r="U332" s="28">
        <f>IF(S332="","",S332/T332-1)</f>
        <v/>
      </c>
      <c r="V332" s="11" t="n"/>
      <c r="W332" s="5" t="n"/>
    </row>
    <row r="333">
      <c r="A333" s="5" t="n"/>
      <c r="B333" s="29" t="n"/>
      <c r="C333" s="5" t="n"/>
      <c r="D333" s="5" t="n"/>
      <c r="E333" s="5" t="n"/>
      <c r="F333" s="30" t="n"/>
      <c r="G333" s="30" t="n"/>
      <c r="H333" s="30" t="n"/>
      <c r="I333" s="31" t="n"/>
      <c r="J333" s="24">
        <f>IF(OR(F333="",I333=""),"",F333*I333)</f>
        <v/>
      </c>
      <c r="K333" s="24">
        <f>IF(OR(F333="",G333="",I333=""),"",(F333-G333)*I333)</f>
        <v/>
      </c>
      <c r="L333" s="11" t="n"/>
      <c r="M333" s="5" t="n"/>
      <c r="N333" s="29" t="n"/>
      <c r="O333" s="30" t="n"/>
      <c r="P333" s="26">
        <f>IF(OR(O333="",F333="",I333=""),"",(O333-F333)*I333)</f>
        <v/>
      </c>
      <c r="Q333" s="27">
        <f>IF(OR(P333="",K333="",K333=0),"",P333/K333)</f>
        <v/>
      </c>
      <c r="R333" s="5" t="n"/>
      <c r="S333" s="24">
        <f>IF(P333="","",StartCap+SUM(P$2:P333))</f>
        <v/>
      </c>
      <c r="T333" s="24">
        <f>IF(S333="","",MAX(StartCap,MAX(S$2:S333)))</f>
        <v/>
      </c>
      <c r="U333" s="28">
        <f>IF(S333="","",S333/T333-1)</f>
        <v/>
      </c>
      <c r="V333" s="11" t="n"/>
      <c r="W333" s="5" t="n"/>
    </row>
    <row r="334">
      <c r="A334" s="5" t="n"/>
      <c r="B334" s="29" t="n"/>
      <c r="C334" s="5" t="n"/>
      <c r="D334" s="5" t="n"/>
      <c r="E334" s="5" t="n"/>
      <c r="F334" s="30" t="n"/>
      <c r="G334" s="30" t="n"/>
      <c r="H334" s="30" t="n"/>
      <c r="I334" s="31" t="n"/>
      <c r="J334" s="24">
        <f>IF(OR(F334="",I334=""),"",F334*I334)</f>
        <v/>
      </c>
      <c r="K334" s="24">
        <f>IF(OR(F334="",G334="",I334=""),"",(F334-G334)*I334)</f>
        <v/>
      </c>
      <c r="L334" s="11" t="n"/>
      <c r="M334" s="5" t="n"/>
      <c r="N334" s="29" t="n"/>
      <c r="O334" s="30" t="n"/>
      <c r="P334" s="26">
        <f>IF(OR(O334="",F334="",I334=""),"",(O334-F334)*I334)</f>
        <v/>
      </c>
      <c r="Q334" s="27">
        <f>IF(OR(P334="",K334="",K334=0),"",P334/K334)</f>
        <v/>
      </c>
      <c r="R334" s="5" t="n"/>
      <c r="S334" s="24">
        <f>IF(P334="","",StartCap+SUM(P$2:P334))</f>
        <v/>
      </c>
      <c r="T334" s="24">
        <f>IF(S334="","",MAX(StartCap,MAX(S$2:S334)))</f>
        <v/>
      </c>
      <c r="U334" s="28">
        <f>IF(S334="","",S334/T334-1)</f>
        <v/>
      </c>
      <c r="V334" s="11" t="n"/>
      <c r="W334" s="5" t="n"/>
    </row>
    <row r="335">
      <c r="A335" s="5" t="n"/>
      <c r="B335" s="29" t="n"/>
      <c r="C335" s="5" t="n"/>
      <c r="D335" s="5" t="n"/>
      <c r="E335" s="5" t="n"/>
      <c r="F335" s="30" t="n"/>
      <c r="G335" s="30" t="n"/>
      <c r="H335" s="30" t="n"/>
      <c r="I335" s="31" t="n"/>
      <c r="J335" s="24">
        <f>IF(OR(F335="",I335=""),"",F335*I335)</f>
        <v/>
      </c>
      <c r="K335" s="24">
        <f>IF(OR(F335="",G335="",I335=""),"",(F335-G335)*I335)</f>
        <v/>
      </c>
      <c r="L335" s="11" t="n"/>
      <c r="M335" s="5" t="n"/>
      <c r="N335" s="29" t="n"/>
      <c r="O335" s="30" t="n"/>
      <c r="P335" s="26">
        <f>IF(OR(O335="",F335="",I335=""),"",(O335-F335)*I335)</f>
        <v/>
      </c>
      <c r="Q335" s="27">
        <f>IF(OR(P335="",K335="",K335=0),"",P335/K335)</f>
        <v/>
      </c>
      <c r="R335" s="5" t="n"/>
      <c r="S335" s="24">
        <f>IF(P335="","",StartCap+SUM(P$2:P335))</f>
        <v/>
      </c>
      <c r="T335" s="24">
        <f>IF(S335="","",MAX(StartCap,MAX(S$2:S335)))</f>
        <v/>
      </c>
      <c r="U335" s="28">
        <f>IF(S335="","",S335/T335-1)</f>
        <v/>
      </c>
      <c r="V335" s="11" t="n"/>
      <c r="W335" s="5" t="n"/>
    </row>
    <row r="336">
      <c r="A336" s="5" t="n"/>
      <c r="B336" s="29" t="n"/>
      <c r="C336" s="5" t="n"/>
      <c r="D336" s="5" t="n"/>
      <c r="E336" s="5" t="n"/>
      <c r="F336" s="30" t="n"/>
      <c r="G336" s="30" t="n"/>
      <c r="H336" s="30" t="n"/>
      <c r="I336" s="31" t="n"/>
      <c r="J336" s="24">
        <f>IF(OR(F336="",I336=""),"",F336*I336)</f>
        <v/>
      </c>
      <c r="K336" s="24">
        <f>IF(OR(F336="",G336="",I336=""),"",(F336-G336)*I336)</f>
        <v/>
      </c>
      <c r="L336" s="11" t="n"/>
      <c r="M336" s="5" t="n"/>
      <c r="N336" s="29" t="n"/>
      <c r="O336" s="30" t="n"/>
      <c r="P336" s="26">
        <f>IF(OR(O336="",F336="",I336=""),"",(O336-F336)*I336)</f>
        <v/>
      </c>
      <c r="Q336" s="27">
        <f>IF(OR(P336="",K336="",K336=0),"",P336/K336)</f>
        <v/>
      </c>
      <c r="R336" s="5" t="n"/>
      <c r="S336" s="24">
        <f>IF(P336="","",StartCap+SUM(P$2:P336))</f>
        <v/>
      </c>
      <c r="T336" s="24">
        <f>IF(S336="","",MAX(StartCap,MAX(S$2:S336)))</f>
        <v/>
      </c>
      <c r="U336" s="28">
        <f>IF(S336="","",S336/T336-1)</f>
        <v/>
      </c>
      <c r="V336" s="11" t="n"/>
      <c r="W336" s="5" t="n"/>
    </row>
    <row r="337">
      <c r="A337" s="5" t="n"/>
      <c r="B337" s="29" t="n"/>
      <c r="C337" s="5" t="n"/>
      <c r="D337" s="5" t="n"/>
      <c r="E337" s="5" t="n"/>
      <c r="F337" s="30" t="n"/>
      <c r="G337" s="30" t="n"/>
      <c r="H337" s="30" t="n"/>
      <c r="I337" s="31" t="n"/>
      <c r="J337" s="24">
        <f>IF(OR(F337="",I337=""),"",F337*I337)</f>
        <v/>
      </c>
      <c r="K337" s="24">
        <f>IF(OR(F337="",G337="",I337=""),"",(F337-G337)*I337)</f>
        <v/>
      </c>
      <c r="L337" s="11" t="n"/>
      <c r="M337" s="5" t="n"/>
      <c r="N337" s="29" t="n"/>
      <c r="O337" s="30" t="n"/>
      <c r="P337" s="26">
        <f>IF(OR(O337="",F337="",I337=""),"",(O337-F337)*I337)</f>
        <v/>
      </c>
      <c r="Q337" s="27">
        <f>IF(OR(P337="",K337="",K337=0),"",P337/K337)</f>
        <v/>
      </c>
      <c r="R337" s="5" t="n"/>
      <c r="S337" s="24">
        <f>IF(P337="","",StartCap+SUM(P$2:P337))</f>
        <v/>
      </c>
      <c r="T337" s="24">
        <f>IF(S337="","",MAX(StartCap,MAX(S$2:S337)))</f>
        <v/>
      </c>
      <c r="U337" s="28">
        <f>IF(S337="","",S337/T337-1)</f>
        <v/>
      </c>
      <c r="V337" s="11" t="n"/>
      <c r="W337" s="5" t="n"/>
    </row>
    <row r="338">
      <c r="A338" s="5" t="n"/>
      <c r="B338" s="29" t="n"/>
      <c r="C338" s="5" t="n"/>
      <c r="D338" s="5" t="n"/>
      <c r="E338" s="5" t="n"/>
      <c r="F338" s="30" t="n"/>
      <c r="G338" s="30" t="n"/>
      <c r="H338" s="30" t="n"/>
      <c r="I338" s="31" t="n"/>
      <c r="J338" s="24">
        <f>IF(OR(F338="",I338=""),"",F338*I338)</f>
        <v/>
      </c>
      <c r="K338" s="24">
        <f>IF(OR(F338="",G338="",I338=""),"",(F338-G338)*I338)</f>
        <v/>
      </c>
      <c r="L338" s="11" t="n"/>
      <c r="M338" s="5" t="n"/>
      <c r="N338" s="29" t="n"/>
      <c r="O338" s="30" t="n"/>
      <c r="P338" s="26">
        <f>IF(OR(O338="",F338="",I338=""),"",(O338-F338)*I338)</f>
        <v/>
      </c>
      <c r="Q338" s="27">
        <f>IF(OR(P338="",K338="",K338=0),"",P338/K338)</f>
        <v/>
      </c>
      <c r="R338" s="5" t="n"/>
      <c r="S338" s="24">
        <f>IF(P338="","",StartCap+SUM(P$2:P338))</f>
        <v/>
      </c>
      <c r="T338" s="24">
        <f>IF(S338="","",MAX(StartCap,MAX(S$2:S338)))</f>
        <v/>
      </c>
      <c r="U338" s="28">
        <f>IF(S338="","",S338/T338-1)</f>
        <v/>
      </c>
      <c r="V338" s="11" t="n"/>
      <c r="W338" s="5" t="n"/>
    </row>
    <row r="339">
      <c r="A339" s="5" t="n"/>
      <c r="B339" s="29" t="n"/>
      <c r="C339" s="5" t="n"/>
      <c r="D339" s="5" t="n"/>
      <c r="E339" s="5" t="n"/>
      <c r="F339" s="30" t="n"/>
      <c r="G339" s="30" t="n"/>
      <c r="H339" s="30" t="n"/>
      <c r="I339" s="31" t="n"/>
      <c r="J339" s="24">
        <f>IF(OR(F339="",I339=""),"",F339*I339)</f>
        <v/>
      </c>
      <c r="K339" s="24">
        <f>IF(OR(F339="",G339="",I339=""),"",(F339-G339)*I339)</f>
        <v/>
      </c>
      <c r="L339" s="11" t="n"/>
      <c r="M339" s="5" t="n"/>
      <c r="N339" s="29" t="n"/>
      <c r="O339" s="30" t="n"/>
      <c r="P339" s="26">
        <f>IF(OR(O339="",F339="",I339=""),"",(O339-F339)*I339)</f>
        <v/>
      </c>
      <c r="Q339" s="27">
        <f>IF(OR(P339="",K339="",K339=0),"",P339/K339)</f>
        <v/>
      </c>
      <c r="R339" s="5" t="n"/>
      <c r="S339" s="24">
        <f>IF(P339="","",StartCap+SUM(P$2:P339))</f>
        <v/>
      </c>
      <c r="T339" s="24">
        <f>IF(S339="","",MAX(StartCap,MAX(S$2:S339)))</f>
        <v/>
      </c>
      <c r="U339" s="28">
        <f>IF(S339="","",S339/T339-1)</f>
        <v/>
      </c>
      <c r="V339" s="11" t="n"/>
      <c r="W339" s="5" t="n"/>
    </row>
    <row r="340">
      <c r="A340" s="5" t="n"/>
      <c r="B340" s="29" t="n"/>
      <c r="C340" s="5" t="n"/>
      <c r="D340" s="5" t="n"/>
      <c r="E340" s="5" t="n"/>
      <c r="F340" s="30" t="n"/>
      <c r="G340" s="30" t="n"/>
      <c r="H340" s="30" t="n"/>
      <c r="I340" s="31" t="n"/>
      <c r="J340" s="24">
        <f>IF(OR(F340="",I340=""),"",F340*I340)</f>
        <v/>
      </c>
      <c r="K340" s="24">
        <f>IF(OR(F340="",G340="",I340=""),"",(F340-G340)*I340)</f>
        <v/>
      </c>
      <c r="L340" s="11" t="n"/>
      <c r="M340" s="5" t="n"/>
      <c r="N340" s="29" t="n"/>
      <c r="O340" s="30" t="n"/>
      <c r="P340" s="26">
        <f>IF(OR(O340="",F340="",I340=""),"",(O340-F340)*I340)</f>
        <v/>
      </c>
      <c r="Q340" s="27">
        <f>IF(OR(P340="",K340="",K340=0),"",P340/K340)</f>
        <v/>
      </c>
      <c r="R340" s="5" t="n"/>
      <c r="S340" s="24">
        <f>IF(P340="","",StartCap+SUM(P$2:P340))</f>
        <v/>
      </c>
      <c r="T340" s="24">
        <f>IF(S340="","",MAX(StartCap,MAX(S$2:S340)))</f>
        <v/>
      </c>
      <c r="U340" s="28">
        <f>IF(S340="","",S340/T340-1)</f>
        <v/>
      </c>
      <c r="V340" s="11" t="n"/>
      <c r="W340" s="5" t="n"/>
    </row>
    <row r="341">
      <c r="A341" s="5" t="n"/>
      <c r="B341" s="29" t="n"/>
      <c r="C341" s="5" t="n"/>
      <c r="D341" s="5" t="n"/>
      <c r="E341" s="5" t="n"/>
      <c r="F341" s="30" t="n"/>
      <c r="G341" s="30" t="n"/>
      <c r="H341" s="30" t="n"/>
      <c r="I341" s="31" t="n"/>
      <c r="J341" s="24">
        <f>IF(OR(F341="",I341=""),"",F341*I341)</f>
        <v/>
      </c>
      <c r="K341" s="24">
        <f>IF(OR(F341="",G341="",I341=""),"",(F341-G341)*I341)</f>
        <v/>
      </c>
      <c r="L341" s="11" t="n"/>
      <c r="M341" s="5" t="n"/>
      <c r="N341" s="29" t="n"/>
      <c r="O341" s="30" t="n"/>
      <c r="P341" s="26">
        <f>IF(OR(O341="",F341="",I341=""),"",(O341-F341)*I341)</f>
        <v/>
      </c>
      <c r="Q341" s="27">
        <f>IF(OR(P341="",K341="",K341=0),"",P341/K341)</f>
        <v/>
      </c>
      <c r="R341" s="5" t="n"/>
      <c r="S341" s="24">
        <f>IF(P341="","",StartCap+SUM(P$2:P341))</f>
        <v/>
      </c>
      <c r="T341" s="24">
        <f>IF(S341="","",MAX(StartCap,MAX(S$2:S341)))</f>
        <v/>
      </c>
      <c r="U341" s="28">
        <f>IF(S341="","",S341/T341-1)</f>
        <v/>
      </c>
      <c r="V341" s="11" t="n"/>
      <c r="W341" s="5" t="n"/>
    </row>
    <row r="342">
      <c r="A342" s="5" t="n"/>
      <c r="B342" s="29" t="n"/>
      <c r="C342" s="5" t="n"/>
      <c r="D342" s="5" t="n"/>
      <c r="E342" s="5" t="n"/>
      <c r="F342" s="30" t="n"/>
      <c r="G342" s="30" t="n"/>
      <c r="H342" s="30" t="n"/>
      <c r="I342" s="31" t="n"/>
      <c r="J342" s="24">
        <f>IF(OR(F342="",I342=""),"",F342*I342)</f>
        <v/>
      </c>
      <c r="K342" s="24">
        <f>IF(OR(F342="",G342="",I342=""),"",(F342-G342)*I342)</f>
        <v/>
      </c>
      <c r="L342" s="11" t="n"/>
      <c r="M342" s="5" t="n"/>
      <c r="N342" s="29" t="n"/>
      <c r="O342" s="30" t="n"/>
      <c r="P342" s="26">
        <f>IF(OR(O342="",F342="",I342=""),"",(O342-F342)*I342)</f>
        <v/>
      </c>
      <c r="Q342" s="27">
        <f>IF(OR(P342="",K342="",K342=0),"",P342/K342)</f>
        <v/>
      </c>
      <c r="R342" s="5" t="n"/>
      <c r="S342" s="24">
        <f>IF(P342="","",StartCap+SUM(P$2:P342))</f>
        <v/>
      </c>
      <c r="T342" s="24">
        <f>IF(S342="","",MAX(StartCap,MAX(S$2:S342)))</f>
        <v/>
      </c>
      <c r="U342" s="28">
        <f>IF(S342="","",S342/T342-1)</f>
        <v/>
      </c>
      <c r="V342" s="11" t="n"/>
      <c r="W342" s="5" t="n"/>
    </row>
    <row r="343">
      <c r="A343" s="5" t="n"/>
      <c r="B343" s="29" t="n"/>
      <c r="C343" s="5" t="n"/>
      <c r="D343" s="5" t="n"/>
      <c r="E343" s="5" t="n"/>
      <c r="F343" s="30" t="n"/>
      <c r="G343" s="30" t="n"/>
      <c r="H343" s="30" t="n"/>
      <c r="I343" s="31" t="n"/>
      <c r="J343" s="24">
        <f>IF(OR(F343="",I343=""),"",F343*I343)</f>
        <v/>
      </c>
      <c r="K343" s="24">
        <f>IF(OR(F343="",G343="",I343=""),"",(F343-G343)*I343)</f>
        <v/>
      </c>
      <c r="L343" s="11" t="n"/>
      <c r="M343" s="5" t="n"/>
      <c r="N343" s="29" t="n"/>
      <c r="O343" s="30" t="n"/>
      <c r="P343" s="26">
        <f>IF(OR(O343="",F343="",I343=""),"",(O343-F343)*I343)</f>
        <v/>
      </c>
      <c r="Q343" s="27">
        <f>IF(OR(P343="",K343="",K343=0),"",P343/K343)</f>
        <v/>
      </c>
      <c r="R343" s="5" t="n"/>
      <c r="S343" s="24">
        <f>IF(P343="","",StartCap+SUM(P$2:P343))</f>
        <v/>
      </c>
      <c r="T343" s="24">
        <f>IF(S343="","",MAX(StartCap,MAX(S$2:S343)))</f>
        <v/>
      </c>
      <c r="U343" s="28">
        <f>IF(S343="","",S343/T343-1)</f>
        <v/>
      </c>
      <c r="V343" s="11" t="n"/>
      <c r="W343" s="5" t="n"/>
    </row>
    <row r="344">
      <c r="A344" s="5" t="n"/>
      <c r="B344" s="29" t="n"/>
      <c r="C344" s="5" t="n"/>
      <c r="D344" s="5" t="n"/>
      <c r="E344" s="5" t="n"/>
      <c r="F344" s="30" t="n"/>
      <c r="G344" s="30" t="n"/>
      <c r="H344" s="30" t="n"/>
      <c r="I344" s="31" t="n"/>
      <c r="J344" s="24">
        <f>IF(OR(F344="",I344=""),"",F344*I344)</f>
        <v/>
      </c>
      <c r="K344" s="24">
        <f>IF(OR(F344="",G344="",I344=""),"",(F344-G344)*I344)</f>
        <v/>
      </c>
      <c r="L344" s="11" t="n"/>
      <c r="M344" s="5" t="n"/>
      <c r="N344" s="29" t="n"/>
      <c r="O344" s="30" t="n"/>
      <c r="P344" s="26">
        <f>IF(OR(O344="",F344="",I344=""),"",(O344-F344)*I344)</f>
        <v/>
      </c>
      <c r="Q344" s="27">
        <f>IF(OR(P344="",K344="",K344=0),"",P344/K344)</f>
        <v/>
      </c>
      <c r="R344" s="5" t="n"/>
      <c r="S344" s="24">
        <f>IF(P344="","",StartCap+SUM(P$2:P344))</f>
        <v/>
      </c>
      <c r="T344" s="24">
        <f>IF(S344="","",MAX(StartCap,MAX(S$2:S344)))</f>
        <v/>
      </c>
      <c r="U344" s="28">
        <f>IF(S344="","",S344/T344-1)</f>
        <v/>
      </c>
      <c r="V344" s="11" t="n"/>
      <c r="W344" s="5" t="n"/>
    </row>
    <row r="345">
      <c r="A345" s="5" t="n"/>
      <c r="B345" s="29" t="n"/>
      <c r="C345" s="5" t="n"/>
      <c r="D345" s="5" t="n"/>
      <c r="E345" s="5" t="n"/>
      <c r="F345" s="30" t="n"/>
      <c r="G345" s="30" t="n"/>
      <c r="H345" s="30" t="n"/>
      <c r="I345" s="31" t="n"/>
      <c r="J345" s="24">
        <f>IF(OR(F345="",I345=""),"",F345*I345)</f>
        <v/>
      </c>
      <c r="K345" s="24">
        <f>IF(OR(F345="",G345="",I345=""),"",(F345-G345)*I345)</f>
        <v/>
      </c>
      <c r="L345" s="11" t="n"/>
      <c r="M345" s="5" t="n"/>
      <c r="N345" s="29" t="n"/>
      <c r="O345" s="30" t="n"/>
      <c r="P345" s="26">
        <f>IF(OR(O345="",F345="",I345=""),"",(O345-F345)*I345)</f>
        <v/>
      </c>
      <c r="Q345" s="27">
        <f>IF(OR(P345="",K345="",K345=0),"",P345/K345)</f>
        <v/>
      </c>
      <c r="R345" s="5" t="n"/>
      <c r="S345" s="24">
        <f>IF(P345="","",StartCap+SUM(P$2:P345))</f>
        <v/>
      </c>
      <c r="T345" s="24">
        <f>IF(S345="","",MAX(StartCap,MAX(S$2:S345)))</f>
        <v/>
      </c>
      <c r="U345" s="28">
        <f>IF(S345="","",S345/T345-1)</f>
        <v/>
      </c>
      <c r="V345" s="11" t="n"/>
      <c r="W345" s="5" t="n"/>
    </row>
    <row r="346">
      <c r="A346" s="5" t="n"/>
      <c r="B346" s="29" t="n"/>
      <c r="C346" s="5" t="n"/>
      <c r="D346" s="5" t="n"/>
      <c r="E346" s="5" t="n"/>
      <c r="F346" s="30" t="n"/>
      <c r="G346" s="30" t="n"/>
      <c r="H346" s="30" t="n"/>
      <c r="I346" s="31" t="n"/>
      <c r="J346" s="24">
        <f>IF(OR(F346="",I346=""),"",F346*I346)</f>
        <v/>
      </c>
      <c r="K346" s="24">
        <f>IF(OR(F346="",G346="",I346=""),"",(F346-G346)*I346)</f>
        <v/>
      </c>
      <c r="L346" s="11" t="n"/>
      <c r="M346" s="5" t="n"/>
      <c r="N346" s="29" t="n"/>
      <c r="O346" s="30" t="n"/>
      <c r="P346" s="26">
        <f>IF(OR(O346="",F346="",I346=""),"",(O346-F346)*I346)</f>
        <v/>
      </c>
      <c r="Q346" s="27">
        <f>IF(OR(P346="",K346="",K346=0),"",P346/K346)</f>
        <v/>
      </c>
      <c r="R346" s="5" t="n"/>
      <c r="S346" s="24">
        <f>IF(P346="","",StartCap+SUM(P$2:P346))</f>
        <v/>
      </c>
      <c r="T346" s="24">
        <f>IF(S346="","",MAX(StartCap,MAX(S$2:S346)))</f>
        <v/>
      </c>
      <c r="U346" s="28">
        <f>IF(S346="","",S346/T346-1)</f>
        <v/>
      </c>
      <c r="V346" s="11" t="n"/>
      <c r="W346" s="5" t="n"/>
    </row>
    <row r="347">
      <c r="A347" s="5" t="n"/>
      <c r="B347" s="29" t="n"/>
      <c r="C347" s="5" t="n"/>
      <c r="D347" s="5" t="n"/>
      <c r="E347" s="5" t="n"/>
      <c r="F347" s="30" t="n"/>
      <c r="G347" s="30" t="n"/>
      <c r="H347" s="30" t="n"/>
      <c r="I347" s="31" t="n"/>
      <c r="J347" s="24">
        <f>IF(OR(F347="",I347=""),"",F347*I347)</f>
        <v/>
      </c>
      <c r="K347" s="24">
        <f>IF(OR(F347="",G347="",I347=""),"",(F347-G347)*I347)</f>
        <v/>
      </c>
      <c r="L347" s="11" t="n"/>
      <c r="M347" s="5" t="n"/>
      <c r="N347" s="29" t="n"/>
      <c r="O347" s="30" t="n"/>
      <c r="P347" s="26">
        <f>IF(OR(O347="",F347="",I347=""),"",(O347-F347)*I347)</f>
        <v/>
      </c>
      <c r="Q347" s="27">
        <f>IF(OR(P347="",K347="",K347=0),"",P347/K347)</f>
        <v/>
      </c>
      <c r="R347" s="5" t="n"/>
      <c r="S347" s="24">
        <f>IF(P347="","",StartCap+SUM(P$2:P347))</f>
        <v/>
      </c>
      <c r="T347" s="24">
        <f>IF(S347="","",MAX(StartCap,MAX(S$2:S347)))</f>
        <v/>
      </c>
      <c r="U347" s="28">
        <f>IF(S347="","",S347/T347-1)</f>
        <v/>
      </c>
      <c r="V347" s="11" t="n"/>
      <c r="W347" s="5" t="n"/>
    </row>
    <row r="348">
      <c r="A348" s="5" t="n"/>
      <c r="B348" s="29" t="n"/>
      <c r="C348" s="5" t="n"/>
      <c r="D348" s="5" t="n"/>
      <c r="E348" s="5" t="n"/>
      <c r="F348" s="30" t="n"/>
      <c r="G348" s="30" t="n"/>
      <c r="H348" s="30" t="n"/>
      <c r="I348" s="31" t="n"/>
      <c r="J348" s="24">
        <f>IF(OR(F348="",I348=""),"",F348*I348)</f>
        <v/>
      </c>
      <c r="K348" s="24">
        <f>IF(OR(F348="",G348="",I348=""),"",(F348-G348)*I348)</f>
        <v/>
      </c>
      <c r="L348" s="11" t="n"/>
      <c r="M348" s="5" t="n"/>
      <c r="N348" s="29" t="n"/>
      <c r="O348" s="30" t="n"/>
      <c r="P348" s="26">
        <f>IF(OR(O348="",F348="",I348=""),"",(O348-F348)*I348)</f>
        <v/>
      </c>
      <c r="Q348" s="27">
        <f>IF(OR(P348="",K348="",K348=0),"",P348/K348)</f>
        <v/>
      </c>
      <c r="R348" s="5" t="n"/>
      <c r="S348" s="24">
        <f>IF(P348="","",StartCap+SUM(P$2:P348))</f>
        <v/>
      </c>
      <c r="T348" s="24">
        <f>IF(S348="","",MAX(StartCap,MAX(S$2:S348)))</f>
        <v/>
      </c>
      <c r="U348" s="28">
        <f>IF(S348="","",S348/T348-1)</f>
        <v/>
      </c>
      <c r="V348" s="11" t="n"/>
      <c r="W348" s="5" t="n"/>
    </row>
    <row r="349">
      <c r="A349" s="5" t="n"/>
      <c r="B349" s="29" t="n"/>
      <c r="C349" s="5" t="n"/>
      <c r="D349" s="5" t="n"/>
      <c r="E349" s="5" t="n"/>
      <c r="F349" s="30" t="n"/>
      <c r="G349" s="30" t="n"/>
      <c r="H349" s="30" t="n"/>
      <c r="I349" s="31" t="n"/>
      <c r="J349" s="24">
        <f>IF(OR(F349="",I349=""),"",F349*I349)</f>
        <v/>
      </c>
      <c r="K349" s="24">
        <f>IF(OR(F349="",G349="",I349=""),"",(F349-G349)*I349)</f>
        <v/>
      </c>
      <c r="L349" s="11" t="n"/>
      <c r="M349" s="5" t="n"/>
      <c r="N349" s="29" t="n"/>
      <c r="O349" s="30" t="n"/>
      <c r="P349" s="26">
        <f>IF(OR(O349="",F349="",I349=""),"",(O349-F349)*I349)</f>
        <v/>
      </c>
      <c r="Q349" s="27">
        <f>IF(OR(P349="",K349="",K349=0),"",P349/K349)</f>
        <v/>
      </c>
      <c r="R349" s="5" t="n"/>
      <c r="S349" s="24">
        <f>IF(P349="","",StartCap+SUM(P$2:P349))</f>
        <v/>
      </c>
      <c r="T349" s="24">
        <f>IF(S349="","",MAX(StartCap,MAX(S$2:S349)))</f>
        <v/>
      </c>
      <c r="U349" s="28">
        <f>IF(S349="","",S349/T349-1)</f>
        <v/>
      </c>
      <c r="V349" s="11" t="n"/>
      <c r="W349" s="5" t="n"/>
    </row>
    <row r="350">
      <c r="A350" s="5" t="n"/>
      <c r="B350" s="29" t="n"/>
      <c r="C350" s="5" t="n"/>
      <c r="D350" s="5" t="n"/>
      <c r="E350" s="5" t="n"/>
      <c r="F350" s="30" t="n"/>
      <c r="G350" s="30" t="n"/>
      <c r="H350" s="30" t="n"/>
      <c r="I350" s="31" t="n"/>
      <c r="J350" s="24">
        <f>IF(OR(F350="",I350=""),"",F350*I350)</f>
        <v/>
      </c>
      <c r="K350" s="24">
        <f>IF(OR(F350="",G350="",I350=""),"",(F350-G350)*I350)</f>
        <v/>
      </c>
      <c r="L350" s="11" t="n"/>
      <c r="M350" s="5" t="n"/>
      <c r="N350" s="29" t="n"/>
      <c r="O350" s="30" t="n"/>
      <c r="P350" s="26">
        <f>IF(OR(O350="",F350="",I350=""),"",(O350-F350)*I350)</f>
        <v/>
      </c>
      <c r="Q350" s="27">
        <f>IF(OR(P350="",K350="",K350=0),"",P350/K350)</f>
        <v/>
      </c>
      <c r="R350" s="5" t="n"/>
      <c r="S350" s="24">
        <f>IF(P350="","",StartCap+SUM(P$2:P350))</f>
        <v/>
      </c>
      <c r="T350" s="24">
        <f>IF(S350="","",MAX(StartCap,MAX(S$2:S350)))</f>
        <v/>
      </c>
      <c r="U350" s="28">
        <f>IF(S350="","",S350/T350-1)</f>
        <v/>
      </c>
      <c r="V350" s="11" t="n"/>
      <c r="W350" s="5" t="n"/>
    </row>
    <row r="351">
      <c r="A351" s="5" t="n"/>
      <c r="B351" s="29" t="n"/>
      <c r="C351" s="5" t="n"/>
      <c r="D351" s="5" t="n"/>
      <c r="E351" s="5" t="n"/>
      <c r="F351" s="30" t="n"/>
      <c r="G351" s="30" t="n"/>
      <c r="H351" s="30" t="n"/>
      <c r="I351" s="31" t="n"/>
      <c r="J351" s="24">
        <f>IF(OR(F351="",I351=""),"",F351*I351)</f>
        <v/>
      </c>
      <c r="K351" s="24">
        <f>IF(OR(F351="",G351="",I351=""),"",(F351-G351)*I351)</f>
        <v/>
      </c>
      <c r="L351" s="11" t="n"/>
      <c r="M351" s="5" t="n"/>
      <c r="N351" s="29" t="n"/>
      <c r="O351" s="30" t="n"/>
      <c r="P351" s="26">
        <f>IF(OR(O351="",F351="",I351=""),"",(O351-F351)*I351)</f>
        <v/>
      </c>
      <c r="Q351" s="27">
        <f>IF(OR(P351="",K351="",K351=0),"",P351/K351)</f>
        <v/>
      </c>
      <c r="R351" s="5" t="n"/>
      <c r="S351" s="24">
        <f>IF(P351="","",StartCap+SUM(P$2:P351))</f>
        <v/>
      </c>
      <c r="T351" s="24">
        <f>IF(S351="","",MAX(StartCap,MAX(S$2:S351)))</f>
        <v/>
      </c>
      <c r="U351" s="28">
        <f>IF(S351="","",S351/T351-1)</f>
        <v/>
      </c>
      <c r="V351" s="11" t="n"/>
      <c r="W351" s="5" t="n"/>
    </row>
    <row r="352">
      <c r="A352" s="5" t="n"/>
      <c r="B352" s="29" t="n"/>
      <c r="C352" s="5" t="n"/>
      <c r="D352" s="5" t="n"/>
      <c r="E352" s="5" t="n"/>
      <c r="F352" s="30" t="n"/>
      <c r="G352" s="30" t="n"/>
      <c r="H352" s="30" t="n"/>
      <c r="I352" s="31" t="n"/>
      <c r="J352" s="24">
        <f>IF(OR(F352="",I352=""),"",F352*I352)</f>
        <v/>
      </c>
      <c r="K352" s="24">
        <f>IF(OR(F352="",G352="",I352=""),"",(F352-G352)*I352)</f>
        <v/>
      </c>
      <c r="L352" s="11" t="n"/>
      <c r="M352" s="5" t="n"/>
      <c r="N352" s="29" t="n"/>
      <c r="O352" s="30" t="n"/>
      <c r="P352" s="26">
        <f>IF(OR(O352="",F352="",I352=""),"",(O352-F352)*I352)</f>
        <v/>
      </c>
      <c r="Q352" s="27">
        <f>IF(OR(P352="",K352="",K352=0),"",P352/K352)</f>
        <v/>
      </c>
      <c r="R352" s="5" t="n"/>
      <c r="S352" s="24">
        <f>IF(P352="","",StartCap+SUM(P$2:P352))</f>
        <v/>
      </c>
      <c r="T352" s="24">
        <f>IF(S352="","",MAX(StartCap,MAX(S$2:S352)))</f>
        <v/>
      </c>
      <c r="U352" s="28">
        <f>IF(S352="","",S352/T352-1)</f>
        <v/>
      </c>
      <c r="V352" s="11" t="n"/>
      <c r="W352" s="5" t="n"/>
    </row>
    <row r="353">
      <c r="A353" s="5" t="n"/>
      <c r="B353" s="29" t="n"/>
      <c r="C353" s="5" t="n"/>
      <c r="D353" s="5" t="n"/>
      <c r="E353" s="5" t="n"/>
      <c r="F353" s="30" t="n"/>
      <c r="G353" s="30" t="n"/>
      <c r="H353" s="30" t="n"/>
      <c r="I353" s="31" t="n"/>
      <c r="J353" s="24">
        <f>IF(OR(F353="",I353=""),"",F353*I353)</f>
        <v/>
      </c>
      <c r="K353" s="24">
        <f>IF(OR(F353="",G353="",I353=""),"",(F353-G353)*I353)</f>
        <v/>
      </c>
      <c r="L353" s="11" t="n"/>
      <c r="M353" s="5" t="n"/>
      <c r="N353" s="29" t="n"/>
      <c r="O353" s="30" t="n"/>
      <c r="P353" s="26">
        <f>IF(OR(O353="",F353="",I353=""),"",(O353-F353)*I353)</f>
        <v/>
      </c>
      <c r="Q353" s="27">
        <f>IF(OR(P353="",K353="",K353=0),"",P353/K353)</f>
        <v/>
      </c>
      <c r="R353" s="5" t="n"/>
      <c r="S353" s="24">
        <f>IF(P353="","",StartCap+SUM(P$2:P353))</f>
        <v/>
      </c>
      <c r="T353" s="24">
        <f>IF(S353="","",MAX(StartCap,MAX(S$2:S353)))</f>
        <v/>
      </c>
      <c r="U353" s="28">
        <f>IF(S353="","",S353/T353-1)</f>
        <v/>
      </c>
      <c r="V353" s="11" t="n"/>
      <c r="W353" s="5" t="n"/>
    </row>
    <row r="354">
      <c r="A354" s="5" t="n"/>
      <c r="B354" s="29" t="n"/>
      <c r="C354" s="5" t="n"/>
      <c r="D354" s="5" t="n"/>
      <c r="E354" s="5" t="n"/>
      <c r="F354" s="30" t="n"/>
      <c r="G354" s="30" t="n"/>
      <c r="H354" s="30" t="n"/>
      <c r="I354" s="31" t="n"/>
      <c r="J354" s="24">
        <f>IF(OR(F354="",I354=""),"",F354*I354)</f>
        <v/>
      </c>
      <c r="K354" s="24">
        <f>IF(OR(F354="",G354="",I354=""),"",(F354-G354)*I354)</f>
        <v/>
      </c>
      <c r="L354" s="11" t="n"/>
      <c r="M354" s="5" t="n"/>
      <c r="N354" s="29" t="n"/>
      <c r="O354" s="30" t="n"/>
      <c r="P354" s="26">
        <f>IF(OR(O354="",F354="",I354=""),"",(O354-F354)*I354)</f>
        <v/>
      </c>
      <c r="Q354" s="27">
        <f>IF(OR(P354="",K354="",K354=0),"",P354/K354)</f>
        <v/>
      </c>
      <c r="R354" s="5" t="n"/>
      <c r="S354" s="24">
        <f>IF(P354="","",StartCap+SUM(P$2:P354))</f>
        <v/>
      </c>
      <c r="T354" s="24">
        <f>IF(S354="","",MAX(StartCap,MAX(S$2:S354)))</f>
        <v/>
      </c>
      <c r="U354" s="28">
        <f>IF(S354="","",S354/T354-1)</f>
        <v/>
      </c>
      <c r="V354" s="11" t="n"/>
      <c r="W354" s="5" t="n"/>
    </row>
    <row r="355">
      <c r="A355" s="5" t="n"/>
      <c r="B355" s="29" t="n"/>
      <c r="C355" s="5" t="n"/>
      <c r="D355" s="5" t="n"/>
      <c r="E355" s="5" t="n"/>
      <c r="F355" s="30" t="n"/>
      <c r="G355" s="30" t="n"/>
      <c r="H355" s="30" t="n"/>
      <c r="I355" s="31" t="n"/>
      <c r="J355" s="24">
        <f>IF(OR(F355="",I355=""),"",F355*I355)</f>
        <v/>
      </c>
      <c r="K355" s="24">
        <f>IF(OR(F355="",G355="",I355=""),"",(F355-G355)*I355)</f>
        <v/>
      </c>
      <c r="L355" s="11" t="n"/>
      <c r="M355" s="5" t="n"/>
      <c r="N355" s="29" t="n"/>
      <c r="O355" s="30" t="n"/>
      <c r="P355" s="26">
        <f>IF(OR(O355="",F355="",I355=""),"",(O355-F355)*I355)</f>
        <v/>
      </c>
      <c r="Q355" s="27">
        <f>IF(OR(P355="",K355="",K355=0),"",P355/K355)</f>
        <v/>
      </c>
      <c r="R355" s="5" t="n"/>
      <c r="S355" s="24">
        <f>IF(P355="","",StartCap+SUM(P$2:P355))</f>
        <v/>
      </c>
      <c r="T355" s="24">
        <f>IF(S355="","",MAX(StartCap,MAX(S$2:S355)))</f>
        <v/>
      </c>
      <c r="U355" s="28">
        <f>IF(S355="","",S355/T355-1)</f>
        <v/>
      </c>
      <c r="V355" s="11" t="n"/>
      <c r="W355" s="5" t="n"/>
    </row>
    <row r="356">
      <c r="A356" s="5" t="n"/>
      <c r="B356" s="29" t="n"/>
      <c r="C356" s="5" t="n"/>
      <c r="D356" s="5" t="n"/>
      <c r="E356" s="5" t="n"/>
      <c r="F356" s="30" t="n"/>
      <c r="G356" s="30" t="n"/>
      <c r="H356" s="30" t="n"/>
      <c r="I356" s="31" t="n"/>
      <c r="J356" s="24">
        <f>IF(OR(F356="",I356=""),"",F356*I356)</f>
        <v/>
      </c>
      <c r="K356" s="24">
        <f>IF(OR(F356="",G356="",I356=""),"",(F356-G356)*I356)</f>
        <v/>
      </c>
      <c r="L356" s="11" t="n"/>
      <c r="M356" s="5" t="n"/>
      <c r="N356" s="29" t="n"/>
      <c r="O356" s="30" t="n"/>
      <c r="P356" s="26">
        <f>IF(OR(O356="",F356="",I356=""),"",(O356-F356)*I356)</f>
        <v/>
      </c>
      <c r="Q356" s="27">
        <f>IF(OR(P356="",K356="",K356=0),"",P356/K356)</f>
        <v/>
      </c>
      <c r="R356" s="5" t="n"/>
      <c r="S356" s="24">
        <f>IF(P356="","",StartCap+SUM(P$2:P356))</f>
        <v/>
      </c>
      <c r="T356" s="24">
        <f>IF(S356="","",MAX(StartCap,MAX(S$2:S356)))</f>
        <v/>
      </c>
      <c r="U356" s="28">
        <f>IF(S356="","",S356/T356-1)</f>
        <v/>
      </c>
      <c r="V356" s="11" t="n"/>
      <c r="W356" s="5" t="n"/>
    </row>
    <row r="357">
      <c r="A357" s="5" t="n"/>
      <c r="B357" s="29" t="n"/>
      <c r="C357" s="5" t="n"/>
      <c r="D357" s="5" t="n"/>
      <c r="E357" s="5" t="n"/>
      <c r="F357" s="30" t="n"/>
      <c r="G357" s="30" t="n"/>
      <c r="H357" s="30" t="n"/>
      <c r="I357" s="31" t="n"/>
      <c r="J357" s="24">
        <f>IF(OR(F357="",I357=""),"",F357*I357)</f>
        <v/>
      </c>
      <c r="K357" s="24">
        <f>IF(OR(F357="",G357="",I357=""),"",(F357-G357)*I357)</f>
        <v/>
      </c>
      <c r="L357" s="11" t="n"/>
      <c r="M357" s="5" t="n"/>
      <c r="N357" s="29" t="n"/>
      <c r="O357" s="30" t="n"/>
      <c r="P357" s="26">
        <f>IF(OR(O357="",F357="",I357=""),"",(O357-F357)*I357)</f>
        <v/>
      </c>
      <c r="Q357" s="27">
        <f>IF(OR(P357="",K357="",K357=0),"",P357/K357)</f>
        <v/>
      </c>
      <c r="R357" s="5" t="n"/>
      <c r="S357" s="24">
        <f>IF(P357="","",StartCap+SUM(P$2:P357))</f>
        <v/>
      </c>
      <c r="T357" s="24">
        <f>IF(S357="","",MAX(StartCap,MAX(S$2:S357)))</f>
        <v/>
      </c>
      <c r="U357" s="28">
        <f>IF(S357="","",S357/T357-1)</f>
        <v/>
      </c>
      <c r="V357" s="11" t="n"/>
      <c r="W357" s="5" t="n"/>
    </row>
    <row r="358">
      <c r="A358" s="5" t="n"/>
      <c r="B358" s="29" t="n"/>
      <c r="C358" s="5" t="n"/>
      <c r="D358" s="5" t="n"/>
      <c r="E358" s="5" t="n"/>
      <c r="F358" s="30" t="n"/>
      <c r="G358" s="30" t="n"/>
      <c r="H358" s="30" t="n"/>
      <c r="I358" s="31" t="n"/>
      <c r="J358" s="24">
        <f>IF(OR(F358="",I358=""),"",F358*I358)</f>
        <v/>
      </c>
      <c r="K358" s="24">
        <f>IF(OR(F358="",G358="",I358=""),"",(F358-G358)*I358)</f>
        <v/>
      </c>
      <c r="L358" s="11" t="n"/>
      <c r="M358" s="5" t="n"/>
      <c r="N358" s="29" t="n"/>
      <c r="O358" s="30" t="n"/>
      <c r="P358" s="26">
        <f>IF(OR(O358="",F358="",I358=""),"",(O358-F358)*I358)</f>
        <v/>
      </c>
      <c r="Q358" s="27">
        <f>IF(OR(P358="",K358="",K358=0),"",P358/K358)</f>
        <v/>
      </c>
      <c r="R358" s="5" t="n"/>
      <c r="S358" s="24">
        <f>IF(P358="","",StartCap+SUM(P$2:P358))</f>
        <v/>
      </c>
      <c r="T358" s="24">
        <f>IF(S358="","",MAX(StartCap,MAX(S$2:S358)))</f>
        <v/>
      </c>
      <c r="U358" s="28">
        <f>IF(S358="","",S358/T358-1)</f>
        <v/>
      </c>
      <c r="V358" s="11" t="n"/>
      <c r="W358" s="5" t="n"/>
    </row>
    <row r="359">
      <c r="A359" s="5" t="n"/>
      <c r="B359" s="29" t="n"/>
      <c r="C359" s="5" t="n"/>
      <c r="D359" s="5" t="n"/>
      <c r="E359" s="5" t="n"/>
      <c r="F359" s="30" t="n"/>
      <c r="G359" s="30" t="n"/>
      <c r="H359" s="30" t="n"/>
      <c r="I359" s="31" t="n"/>
      <c r="J359" s="24">
        <f>IF(OR(F359="",I359=""),"",F359*I359)</f>
        <v/>
      </c>
      <c r="K359" s="24">
        <f>IF(OR(F359="",G359="",I359=""),"",(F359-G359)*I359)</f>
        <v/>
      </c>
      <c r="L359" s="11" t="n"/>
      <c r="M359" s="5" t="n"/>
      <c r="N359" s="29" t="n"/>
      <c r="O359" s="30" t="n"/>
      <c r="P359" s="26">
        <f>IF(OR(O359="",F359="",I359=""),"",(O359-F359)*I359)</f>
        <v/>
      </c>
      <c r="Q359" s="27">
        <f>IF(OR(P359="",K359="",K359=0),"",P359/K359)</f>
        <v/>
      </c>
      <c r="R359" s="5" t="n"/>
      <c r="S359" s="24">
        <f>IF(P359="","",StartCap+SUM(P$2:P359))</f>
        <v/>
      </c>
      <c r="T359" s="24">
        <f>IF(S359="","",MAX(StartCap,MAX(S$2:S359)))</f>
        <v/>
      </c>
      <c r="U359" s="28">
        <f>IF(S359="","",S359/T359-1)</f>
        <v/>
      </c>
      <c r="V359" s="11" t="n"/>
      <c r="W359" s="5" t="n"/>
    </row>
    <row r="360">
      <c r="A360" s="5" t="n"/>
      <c r="B360" s="29" t="n"/>
      <c r="C360" s="5" t="n"/>
      <c r="D360" s="5" t="n"/>
      <c r="E360" s="5" t="n"/>
      <c r="F360" s="30" t="n"/>
      <c r="G360" s="30" t="n"/>
      <c r="H360" s="30" t="n"/>
      <c r="I360" s="31" t="n"/>
      <c r="J360" s="24">
        <f>IF(OR(F360="",I360=""),"",F360*I360)</f>
        <v/>
      </c>
      <c r="K360" s="24">
        <f>IF(OR(F360="",G360="",I360=""),"",(F360-G360)*I360)</f>
        <v/>
      </c>
      <c r="L360" s="11" t="n"/>
      <c r="M360" s="5" t="n"/>
      <c r="N360" s="29" t="n"/>
      <c r="O360" s="30" t="n"/>
      <c r="P360" s="26">
        <f>IF(OR(O360="",F360="",I360=""),"",(O360-F360)*I360)</f>
        <v/>
      </c>
      <c r="Q360" s="27">
        <f>IF(OR(P360="",K360="",K360=0),"",P360/K360)</f>
        <v/>
      </c>
      <c r="R360" s="5" t="n"/>
      <c r="S360" s="24">
        <f>IF(P360="","",StartCap+SUM(P$2:P360))</f>
        <v/>
      </c>
      <c r="T360" s="24">
        <f>IF(S360="","",MAX(StartCap,MAX(S$2:S360)))</f>
        <v/>
      </c>
      <c r="U360" s="28">
        <f>IF(S360="","",S360/T360-1)</f>
        <v/>
      </c>
      <c r="V360" s="11" t="n"/>
      <c r="W360" s="5" t="n"/>
    </row>
    <row r="361">
      <c r="A361" s="5" t="n"/>
      <c r="B361" s="29" t="n"/>
      <c r="C361" s="5" t="n"/>
      <c r="D361" s="5" t="n"/>
      <c r="E361" s="5" t="n"/>
      <c r="F361" s="30" t="n"/>
      <c r="G361" s="30" t="n"/>
      <c r="H361" s="30" t="n"/>
      <c r="I361" s="31" t="n"/>
      <c r="J361" s="24">
        <f>IF(OR(F361="",I361=""),"",F361*I361)</f>
        <v/>
      </c>
      <c r="K361" s="24">
        <f>IF(OR(F361="",G361="",I361=""),"",(F361-G361)*I361)</f>
        <v/>
      </c>
      <c r="L361" s="11" t="n"/>
      <c r="M361" s="5" t="n"/>
      <c r="N361" s="29" t="n"/>
      <c r="O361" s="30" t="n"/>
      <c r="P361" s="26">
        <f>IF(OR(O361="",F361="",I361=""),"",(O361-F361)*I361)</f>
        <v/>
      </c>
      <c r="Q361" s="27">
        <f>IF(OR(P361="",K361="",K361=0),"",P361/K361)</f>
        <v/>
      </c>
      <c r="R361" s="5" t="n"/>
      <c r="S361" s="24">
        <f>IF(P361="","",StartCap+SUM(P$2:P361))</f>
        <v/>
      </c>
      <c r="T361" s="24">
        <f>IF(S361="","",MAX(StartCap,MAX(S$2:S361)))</f>
        <v/>
      </c>
      <c r="U361" s="28">
        <f>IF(S361="","",S361/T361-1)</f>
        <v/>
      </c>
      <c r="V361" s="11" t="n"/>
      <c r="W361" s="5" t="n"/>
    </row>
    <row r="362">
      <c r="A362" s="5" t="n"/>
      <c r="B362" s="29" t="n"/>
      <c r="C362" s="5" t="n"/>
      <c r="D362" s="5" t="n"/>
      <c r="E362" s="5" t="n"/>
      <c r="F362" s="30" t="n"/>
      <c r="G362" s="30" t="n"/>
      <c r="H362" s="30" t="n"/>
      <c r="I362" s="31" t="n"/>
      <c r="J362" s="24">
        <f>IF(OR(F362="",I362=""),"",F362*I362)</f>
        <v/>
      </c>
      <c r="K362" s="24">
        <f>IF(OR(F362="",G362="",I362=""),"",(F362-G362)*I362)</f>
        <v/>
      </c>
      <c r="L362" s="11" t="n"/>
      <c r="M362" s="5" t="n"/>
      <c r="N362" s="29" t="n"/>
      <c r="O362" s="30" t="n"/>
      <c r="P362" s="26">
        <f>IF(OR(O362="",F362="",I362=""),"",(O362-F362)*I362)</f>
        <v/>
      </c>
      <c r="Q362" s="27">
        <f>IF(OR(P362="",K362="",K362=0),"",P362/K362)</f>
        <v/>
      </c>
      <c r="R362" s="5" t="n"/>
      <c r="S362" s="24">
        <f>IF(P362="","",StartCap+SUM(P$2:P362))</f>
        <v/>
      </c>
      <c r="T362" s="24">
        <f>IF(S362="","",MAX(StartCap,MAX(S$2:S362)))</f>
        <v/>
      </c>
      <c r="U362" s="28">
        <f>IF(S362="","",S362/T362-1)</f>
        <v/>
      </c>
      <c r="V362" s="11" t="n"/>
      <c r="W362" s="5" t="n"/>
    </row>
    <row r="363">
      <c r="A363" s="5" t="n"/>
      <c r="B363" s="29" t="n"/>
      <c r="C363" s="5" t="n"/>
      <c r="D363" s="5" t="n"/>
      <c r="E363" s="5" t="n"/>
      <c r="F363" s="30" t="n"/>
      <c r="G363" s="30" t="n"/>
      <c r="H363" s="30" t="n"/>
      <c r="I363" s="31" t="n"/>
      <c r="J363" s="24">
        <f>IF(OR(F363="",I363=""),"",F363*I363)</f>
        <v/>
      </c>
      <c r="K363" s="24">
        <f>IF(OR(F363="",G363="",I363=""),"",(F363-G363)*I363)</f>
        <v/>
      </c>
      <c r="L363" s="11" t="n"/>
      <c r="M363" s="5" t="n"/>
      <c r="N363" s="29" t="n"/>
      <c r="O363" s="30" t="n"/>
      <c r="P363" s="26">
        <f>IF(OR(O363="",F363="",I363=""),"",(O363-F363)*I363)</f>
        <v/>
      </c>
      <c r="Q363" s="27">
        <f>IF(OR(P363="",K363="",K363=0),"",P363/K363)</f>
        <v/>
      </c>
      <c r="R363" s="5" t="n"/>
      <c r="S363" s="24">
        <f>IF(P363="","",StartCap+SUM(P$2:P363))</f>
        <v/>
      </c>
      <c r="T363" s="24">
        <f>IF(S363="","",MAX(StartCap,MAX(S$2:S363)))</f>
        <v/>
      </c>
      <c r="U363" s="28">
        <f>IF(S363="","",S363/T363-1)</f>
        <v/>
      </c>
      <c r="V363" s="11" t="n"/>
      <c r="W363" s="5" t="n"/>
    </row>
    <row r="364">
      <c r="A364" s="5" t="n"/>
      <c r="B364" s="29" t="n"/>
      <c r="C364" s="5" t="n"/>
      <c r="D364" s="5" t="n"/>
      <c r="E364" s="5" t="n"/>
      <c r="F364" s="30" t="n"/>
      <c r="G364" s="30" t="n"/>
      <c r="H364" s="30" t="n"/>
      <c r="I364" s="31" t="n"/>
      <c r="J364" s="24">
        <f>IF(OR(F364="",I364=""),"",F364*I364)</f>
        <v/>
      </c>
      <c r="K364" s="24">
        <f>IF(OR(F364="",G364="",I364=""),"",(F364-G364)*I364)</f>
        <v/>
      </c>
      <c r="L364" s="11" t="n"/>
      <c r="M364" s="5" t="n"/>
      <c r="N364" s="29" t="n"/>
      <c r="O364" s="30" t="n"/>
      <c r="P364" s="26">
        <f>IF(OR(O364="",F364="",I364=""),"",(O364-F364)*I364)</f>
        <v/>
      </c>
      <c r="Q364" s="27">
        <f>IF(OR(P364="",K364="",K364=0),"",P364/K364)</f>
        <v/>
      </c>
      <c r="R364" s="5" t="n"/>
      <c r="S364" s="24">
        <f>IF(P364="","",StartCap+SUM(P$2:P364))</f>
        <v/>
      </c>
      <c r="T364" s="24">
        <f>IF(S364="","",MAX(StartCap,MAX(S$2:S364)))</f>
        <v/>
      </c>
      <c r="U364" s="28">
        <f>IF(S364="","",S364/T364-1)</f>
        <v/>
      </c>
      <c r="V364" s="11" t="n"/>
      <c r="W364" s="5" t="n"/>
    </row>
    <row r="365">
      <c r="A365" s="5" t="n"/>
      <c r="B365" s="29" t="n"/>
      <c r="C365" s="5" t="n"/>
      <c r="D365" s="5" t="n"/>
      <c r="E365" s="5" t="n"/>
      <c r="F365" s="30" t="n"/>
      <c r="G365" s="30" t="n"/>
      <c r="H365" s="30" t="n"/>
      <c r="I365" s="31" t="n"/>
      <c r="J365" s="24">
        <f>IF(OR(F365="",I365=""),"",F365*I365)</f>
        <v/>
      </c>
      <c r="K365" s="24">
        <f>IF(OR(F365="",G365="",I365=""),"",(F365-G365)*I365)</f>
        <v/>
      </c>
      <c r="L365" s="11" t="n"/>
      <c r="M365" s="5" t="n"/>
      <c r="N365" s="29" t="n"/>
      <c r="O365" s="30" t="n"/>
      <c r="P365" s="26">
        <f>IF(OR(O365="",F365="",I365=""),"",(O365-F365)*I365)</f>
        <v/>
      </c>
      <c r="Q365" s="27">
        <f>IF(OR(P365="",K365="",K365=0),"",P365/K365)</f>
        <v/>
      </c>
      <c r="R365" s="5" t="n"/>
      <c r="S365" s="24">
        <f>IF(P365="","",StartCap+SUM(P$2:P365))</f>
        <v/>
      </c>
      <c r="T365" s="24">
        <f>IF(S365="","",MAX(StartCap,MAX(S$2:S365)))</f>
        <v/>
      </c>
      <c r="U365" s="28">
        <f>IF(S365="","",S365/T365-1)</f>
        <v/>
      </c>
      <c r="V365" s="11" t="n"/>
      <c r="W365" s="5" t="n"/>
    </row>
    <row r="366">
      <c r="A366" s="5" t="n"/>
      <c r="B366" s="29" t="n"/>
      <c r="C366" s="5" t="n"/>
      <c r="D366" s="5" t="n"/>
      <c r="E366" s="5" t="n"/>
      <c r="F366" s="30" t="n"/>
      <c r="G366" s="30" t="n"/>
      <c r="H366" s="30" t="n"/>
      <c r="I366" s="31" t="n"/>
      <c r="J366" s="24">
        <f>IF(OR(F366="",I366=""),"",F366*I366)</f>
        <v/>
      </c>
      <c r="K366" s="24">
        <f>IF(OR(F366="",G366="",I366=""),"",(F366-G366)*I366)</f>
        <v/>
      </c>
      <c r="L366" s="11" t="n"/>
      <c r="M366" s="5" t="n"/>
      <c r="N366" s="29" t="n"/>
      <c r="O366" s="30" t="n"/>
      <c r="P366" s="26">
        <f>IF(OR(O366="",F366="",I366=""),"",(O366-F366)*I366)</f>
        <v/>
      </c>
      <c r="Q366" s="27">
        <f>IF(OR(P366="",K366="",K366=0),"",P366/K366)</f>
        <v/>
      </c>
      <c r="R366" s="5" t="n"/>
      <c r="S366" s="24">
        <f>IF(P366="","",StartCap+SUM(P$2:P366))</f>
        <v/>
      </c>
      <c r="T366" s="24">
        <f>IF(S366="","",MAX(StartCap,MAX(S$2:S366)))</f>
        <v/>
      </c>
      <c r="U366" s="28">
        <f>IF(S366="","",S366/T366-1)</f>
        <v/>
      </c>
      <c r="V366" s="11" t="n"/>
      <c r="W366" s="5" t="n"/>
    </row>
    <row r="367">
      <c r="A367" s="5" t="n"/>
      <c r="B367" s="29" t="n"/>
      <c r="C367" s="5" t="n"/>
      <c r="D367" s="5" t="n"/>
      <c r="E367" s="5" t="n"/>
      <c r="F367" s="30" t="n"/>
      <c r="G367" s="30" t="n"/>
      <c r="H367" s="30" t="n"/>
      <c r="I367" s="31" t="n"/>
      <c r="J367" s="24">
        <f>IF(OR(F367="",I367=""),"",F367*I367)</f>
        <v/>
      </c>
      <c r="K367" s="24">
        <f>IF(OR(F367="",G367="",I367=""),"",(F367-G367)*I367)</f>
        <v/>
      </c>
      <c r="L367" s="11" t="n"/>
      <c r="M367" s="5" t="n"/>
      <c r="N367" s="29" t="n"/>
      <c r="O367" s="30" t="n"/>
      <c r="P367" s="26">
        <f>IF(OR(O367="",F367="",I367=""),"",(O367-F367)*I367)</f>
        <v/>
      </c>
      <c r="Q367" s="27">
        <f>IF(OR(P367="",K367="",K367=0),"",P367/K367)</f>
        <v/>
      </c>
      <c r="R367" s="5" t="n"/>
      <c r="S367" s="24">
        <f>IF(P367="","",StartCap+SUM(P$2:P367))</f>
        <v/>
      </c>
      <c r="T367" s="24">
        <f>IF(S367="","",MAX(StartCap,MAX(S$2:S367)))</f>
        <v/>
      </c>
      <c r="U367" s="28">
        <f>IF(S367="","",S367/T367-1)</f>
        <v/>
      </c>
      <c r="V367" s="11" t="n"/>
      <c r="W367" s="5" t="n"/>
    </row>
    <row r="368">
      <c r="A368" s="5" t="n"/>
      <c r="B368" s="29" t="n"/>
      <c r="C368" s="5" t="n"/>
      <c r="D368" s="5" t="n"/>
      <c r="E368" s="5" t="n"/>
      <c r="F368" s="30" t="n"/>
      <c r="G368" s="30" t="n"/>
      <c r="H368" s="30" t="n"/>
      <c r="I368" s="31" t="n"/>
      <c r="J368" s="24">
        <f>IF(OR(F368="",I368=""),"",F368*I368)</f>
        <v/>
      </c>
      <c r="K368" s="24">
        <f>IF(OR(F368="",G368="",I368=""),"",(F368-G368)*I368)</f>
        <v/>
      </c>
      <c r="L368" s="11" t="n"/>
      <c r="M368" s="5" t="n"/>
      <c r="N368" s="29" t="n"/>
      <c r="O368" s="30" t="n"/>
      <c r="P368" s="26">
        <f>IF(OR(O368="",F368="",I368=""),"",(O368-F368)*I368)</f>
        <v/>
      </c>
      <c r="Q368" s="27">
        <f>IF(OR(P368="",K368="",K368=0),"",P368/K368)</f>
        <v/>
      </c>
      <c r="R368" s="5" t="n"/>
      <c r="S368" s="24">
        <f>IF(P368="","",StartCap+SUM(P$2:P368))</f>
        <v/>
      </c>
      <c r="T368" s="24">
        <f>IF(S368="","",MAX(StartCap,MAX(S$2:S368)))</f>
        <v/>
      </c>
      <c r="U368" s="28">
        <f>IF(S368="","",S368/T368-1)</f>
        <v/>
      </c>
      <c r="V368" s="11" t="n"/>
      <c r="W368" s="5" t="n"/>
    </row>
    <row r="369">
      <c r="A369" s="5" t="n"/>
      <c r="B369" s="29" t="n"/>
      <c r="C369" s="5" t="n"/>
      <c r="D369" s="5" t="n"/>
      <c r="E369" s="5" t="n"/>
      <c r="F369" s="30" t="n"/>
      <c r="G369" s="30" t="n"/>
      <c r="H369" s="30" t="n"/>
      <c r="I369" s="31" t="n"/>
      <c r="J369" s="24">
        <f>IF(OR(F369="",I369=""),"",F369*I369)</f>
        <v/>
      </c>
      <c r="K369" s="24">
        <f>IF(OR(F369="",G369="",I369=""),"",(F369-G369)*I369)</f>
        <v/>
      </c>
      <c r="L369" s="11" t="n"/>
      <c r="M369" s="5" t="n"/>
      <c r="N369" s="29" t="n"/>
      <c r="O369" s="30" t="n"/>
      <c r="P369" s="26">
        <f>IF(OR(O369="",F369="",I369=""),"",(O369-F369)*I369)</f>
        <v/>
      </c>
      <c r="Q369" s="27">
        <f>IF(OR(P369="",K369="",K369=0),"",P369/K369)</f>
        <v/>
      </c>
      <c r="R369" s="5" t="n"/>
      <c r="S369" s="24">
        <f>IF(P369="","",StartCap+SUM(P$2:P369))</f>
        <v/>
      </c>
      <c r="T369" s="24">
        <f>IF(S369="","",MAX(StartCap,MAX(S$2:S369)))</f>
        <v/>
      </c>
      <c r="U369" s="28">
        <f>IF(S369="","",S369/T369-1)</f>
        <v/>
      </c>
      <c r="V369" s="11" t="n"/>
      <c r="W369" s="5" t="n"/>
    </row>
    <row r="370">
      <c r="A370" s="5" t="n"/>
      <c r="B370" s="29" t="n"/>
      <c r="C370" s="5" t="n"/>
      <c r="D370" s="5" t="n"/>
      <c r="E370" s="5" t="n"/>
      <c r="F370" s="30" t="n"/>
      <c r="G370" s="30" t="n"/>
      <c r="H370" s="30" t="n"/>
      <c r="I370" s="31" t="n"/>
      <c r="J370" s="24">
        <f>IF(OR(F370="",I370=""),"",F370*I370)</f>
        <v/>
      </c>
      <c r="K370" s="24">
        <f>IF(OR(F370="",G370="",I370=""),"",(F370-G370)*I370)</f>
        <v/>
      </c>
      <c r="L370" s="11" t="n"/>
      <c r="M370" s="5" t="n"/>
      <c r="N370" s="29" t="n"/>
      <c r="O370" s="30" t="n"/>
      <c r="P370" s="26">
        <f>IF(OR(O370="",F370="",I370=""),"",(O370-F370)*I370)</f>
        <v/>
      </c>
      <c r="Q370" s="27">
        <f>IF(OR(P370="",K370="",K370=0),"",P370/K370)</f>
        <v/>
      </c>
      <c r="R370" s="5" t="n"/>
      <c r="S370" s="24">
        <f>IF(P370="","",StartCap+SUM(P$2:P370))</f>
        <v/>
      </c>
      <c r="T370" s="24">
        <f>IF(S370="","",MAX(StartCap,MAX(S$2:S370)))</f>
        <v/>
      </c>
      <c r="U370" s="28">
        <f>IF(S370="","",S370/T370-1)</f>
        <v/>
      </c>
      <c r="V370" s="11" t="n"/>
      <c r="W370" s="5" t="n"/>
    </row>
    <row r="371">
      <c r="A371" s="5" t="n"/>
      <c r="B371" s="29" t="n"/>
      <c r="C371" s="5" t="n"/>
      <c r="D371" s="5" t="n"/>
      <c r="E371" s="5" t="n"/>
      <c r="F371" s="30" t="n"/>
      <c r="G371" s="30" t="n"/>
      <c r="H371" s="30" t="n"/>
      <c r="I371" s="31" t="n"/>
      <c r="J371" s="24">
        <f>IF(OR(F371="",I371=""),"",F371*I371)</f>
        <v/>
      </c>
      <c r="K371" s="24">
        <f>IF(OR(F371="",G371="",I371=""),"",(F371-G371)*I371)</f>
        <v/>
      </c>
      <c r="L371" s="11" t="n"/>
      <c r="M371" s="5" t="n"/>
      <c r="N371" s="29" t="n"/>
      <c r="O371" s="30" t="n"/>
      <c r="P371" s="26">
        <f>IF(OR(O371="",F371="",I371=""),"",(O371-F371)*I371)</f>
        <v/>
      </c>
      <c r="Q371" s="27">
        <f>IF(OR(P371="",K371="",K371=0),"",P371/K371)</f>
        <v/>
      </c>
      <c r="R371" s="5" t="n"/>
      <c r="S371" s="24">
        <f>IF(P371="","",StartCap+SUM(P$2:P371))</f>
        <v/>
      </c>
      <c r="T371" s="24">
        <f>IF(S371="","",MAX(StartCap,MAX(S$2:S371)))</f>
        <v/>
      </c>
      <c r="U371" s="28">
        <f>IF(S371="","",S371/T371-1)</f>
        <v/>
      </c>
      <c r="V371" s="11" t="n"/>
      <c r="W371" s="5" t="n"/>
    </row>
    <row r="372">
      <c r="A372" s="5" t="n"/>
      <c r="B372" s="29" t="n"/>
      <c r="C372" s="5" t="n"/>
      <c r="D372" s="5" t="n"/>
      <c r="E372" s="5" t="n"/>
      <c r="F372" s="30" t="n"/>
      <c r="G372" s="30" t="n"/>
      <c r="H372" s="30" t="n"/>
      <c r="I372" s="31" t="n"/>
      <c r="J372" s="24">
        <f>IF(OR(F372="",I372=""),"",F372*I372)</f>
        <v/>
      </c>
      <c r="K372" s="24">
        <f>IF(OR(F372="",G372="",I372=""),"",(F372-G372)*I372)</f>
        <v/>
      </c>
      <c r="L372" s="11" t="n"/>
      <c r="M372" s="5" t="n"/>
      <c r="N372" s="29" t="n"/>
      <c r="O372" s="30" t="n"/>
      <c r="P372" s="26">
        <f>IF(OR(O372="",F372="",I372=""),"",(O372-F372)*I372)</f>
        <v/>
      </c>
      <c r="Q372" s="27">
        <f>IF(OR(P372="",K372="",K372=0),"",P372/K372)</f>
        <v/>
      </c>
      <c r="R372" s="5" t="n"/>
      <c r="S372" s="24">
        <f>IF(P372="","",StartCap+SUM(P$2:P372))</f>
        <v/>
      </c>
      <c r="T372" s="24">
        <f>IF(S372="","",MAX(StartCap,MAX(S$2:S372)))</f>
        <v/>
      </c>
      <c r="U372" s="28">
        <f>IF(S372="","",S372/T372-1)</f>
        <v/>
      </c>
      <c r="V372" s="11" t="n"/>
      <c r="W372" s="5" t="n"/>
    </row>
    <row r="373">
      <c r="A373" s="5" t="n"/>
      <c r="B373" s="29" t="n"/>
      <c r="C373" s="5" t="n"/>
      <c r="D373" s="5" t="n"/>
      <c r="E373" s="5" t="n"/>
      <c r="F373" s="30" t="n"/>
      <c r="G373" s="30" t="n"/>
      <c r="H373" s="30" t="n"/>
      <c r="I373" s="31" t="n"/>
      <c r="J373" s="24">
        <f>IF(OR(F373="",I373=""),"",F373*I373)</f>
        <v/>
      </c>
      <c r="K373" s="24">
        <f>IF(OR(F373="",G373="",I373=""),"",(F373-G373)*I373)</f>
        <v/>
      </c>
      <c r="L373" s="11" t="n"/>
      <c r="M373" s="5" t="n"/>
      <c r="N373" s="29" t="n"/>
      <c r="O373" s="30" t="n"/>
      <c r="P373" s="26">
        <f>IF(OR(O373="",F373="",I373=""),"",(O373-F373)*I373)</f>
        <v/>
      </c>
      <c r="Q373" s="27">
        <f>IF(OR(P373="",K373="",K373=0),"",P373/K373)</f>
        <v/>
      </c>
      <c r="R373" s="5" t="n"/>
      <c r="S373" s="24">
        <f>IF(P373="","",StartCap+SUM(P$2:P373))</f>
        <v/>
      </c>
      <c r="T373" s="24">
        <f>IF(S373="","",MAX(StartCap,MAX(S$2:S373)))</f>
        <v/>
      </c>
      <c r="U373" s="28">
        <f>IF(S373="","",S373/T373-1)</f>
        <v/>
      </c>
      <c r="V373" s="11" t="n"/>
      <c r="W373" s="5" t="n"/>
    </row>
    <row r="374">
      <c r="A374" s="5" t="n"/>
      <c r="B374" s="29" t="n"/>
      <c r="C374" s="5" t="n"/>
      <c r="D374" s="5" t="n"/>
      <c r="E374" s="5" t="n"/>
      <c r="F374" s="30" t="n"/>
      <c r="G374" s="30" t="n"/>
      <c r="H374" s="30" t="n"/>
      <c r="I374" s="31" t="n"/>
      <c r="J374" s="24">
        <f>IF(OR(F374="",I374=""),"",F374*I374)</f>
        <v/>
      </c>
      <c r="K374" s="24">
        <f>IF(OR(F374="",G374="",I374=""),"",(F374-G374)*I374)</f>
        <v/>
      </c>
      <c r="L374" s="11" t="n"/>
      <c r="M374" s="5" t="n"/>
      <c r="N374" s="29" t="n"/>
      <c r="O374" s="30" t="n"/>
      <c r="P374" s="26">
        <f>IF(OR(O374="",F374="",I374=""),"",(O374-F374)*I374)</f>
        <v/>
      </c>
      <c r="Q374" s="27">
        <f>IF(OR(P374="",K374="",K374=0),"",P374/K374)</f>
        <v/>
      </c>
      <c r="R374" s="5" t="n"/>
      <c r="S374" s="24">
        <f>IF(P374="","",StartCap+SUM(P$2:P374))</f>
        <v/>
      </c>
      <c r="T374" s="24">
        <f>IF(S374="","",MAX(StartCap,MAX(S$2:S374)))</f>
        <v/>
      </c>
      <c r="U374" s="28">
        <f>IF(S374="","",S374/T374-1)</f>
        <v/>
      </c>
      <c r="V374" s="11" t="n"/>
      <c r="W374" s="5" t="n"/>
    </row>
    <row r="375">
      <c r="A375" s="5" t="n"/>
      <c r="B375" s="29" t="n"/>
      <c r="C375" s="5" t="n"/>
      <c r="D375" s="5" t="n"/>
      <c r="E375" s="5" t="n"/>
      <c r="F375" s="30" t="n"/>
      <c r="G375" s="30" t="n"/>
      <c r="H375" s="30" t="n"/>
      <c r="I375" s="31" t="n"/>
      <c r="J375" s="24">
        <f>IF(OR(F375="",I375=""),"",F375*I375)</f>
        <v/>
      </c>
      <c r="K375" s="24">
        <f>IF(OR(F375="",G375="",I375=""),"",(F375-G375)*I375)</f>
        <v/>
      </c>
      <c r="L375" s="11" t="n"/>
      <c r="M375" s="5" t="n"/>
      <c r="N375" s="29" t="n"/>
      <c r="O375" s="30" t="n"/>
      <c r="P375" s="26">
        <f>IF(OR(O375="",F375="",I375=""),"",(O375-F375)*I375)</f>
        <v/>
      </c>
      <c r="Q375" s="27">
        <f>IF(OR(P375="",K375="",K375=0),"",P375/K375)</f>
        <v/>
      </c>
      <c r="R375" s="5" t="n"/>
      <c r="S375" s="24">
        <f>IF(P375="","",StartCap+SUM(P$2:P375))</f>
        <v/>
      </c>
      <c r="T375" s="24">
        <f>IF(S375="","",MAX(StartCap,MAX(S$2:S375)))</f>
        <v/>
      </c>
      <c r="U375" s="28">
        <f>IF(S375="","",S375/T375-1)</f>
        <v/>
      </c>
      <c r="V375" s="11" t="n"/>
      <c r="W375" s="5" t="n"/>
    </row>
    <row r="376">
      <c r="A376" s="5" t="n"/>
      <c r="B376" s="29" t="n"/>
      <c r="C376" s="5" t="n"/>
      <c r="D376" s="5" t="n"/>
      <c r="E376" s="5" t="n"/>
      <c r="F376" s="30" t="n"/>
      <c r="G376" s="30" t="n"/>
      <c r="H376" s="30" t="n"/>
      <c r="I376" s="31" t="n"/>
      <c r="J376" s="24">
        <f>IF(OR(F376="",I376=""),"",F376*I376)</f>
        <v/>
      </c>
      <c r="K376" s="24">
        <f>IF(OR(F376="",G376="",I376=""),"",(F376-G376)*I376)</f>
        <v/>
      </c>
      <c r="L376" s="11" t="n"/>
      <c r="M376" s="5" t="n"/>
      <c r="N376" s="29" t="n"/>
      <c r="O376" s="30" t="n"/>
      <c r="P376" s="26">
        <f>IF(OR(O376="",F376="",I376=""),"",(O376-F376)*I376)</f>
        <v/>
      </c>
      <c r="Q376" s="27">
        <f>IF(OR(P376="",K376="",K376=0),"",P376/K376)</f>
        <v/>
      </c>
      <c r="R376" s="5" t="n"/>
      <c r="S376" s="24">
        <f>IF(P376="","",StartCap+SUM(P$2:P376))</f>
        <v/>
      </c>
      <c r="T376" s="24">
        <f>IF(S376="","",MAX(StartCap,MAX(S$2:S376)))</f>
        <v/>
      </c>
      <c r="U376" s="28">
        <f>IF(S376="","",S376/T376-1)</f>
        <v/>
      </c>
      <c r="V376" s="11" t="n"/>
      <c r="W376" s="5" t="n"/>
    </row>
    <row r="377">
      <c r="A377" s="5" t="n"/>
      <c r="B377" s="29" t="n"/>
      <c r="C377" s="5" t="n"/>
      <c r="D377" s="5" t="n"/>
      <c r="E377" s="5" t="n"/>
      <c r="F377" s="30" t="n"/>
      <c r="G377" s="30" t="n"/>
      <c r="H377" s="30" t="n"/>
      <c r="I377" s="31" t="n"/>
      <c r="J377" s="24">
        <f>IF(OR(F377="",I377=""),"",F377*I377)</f>
        <v/>
      </c>
      <c r="K377" s="24">
        <f>IF(OR(F377="",G377="",I377=""),"",(F377-G377)*I377)</f>
        <v/>
      </c>
      <c r="L377" s="11" t="n"/>
      <c r="M377" s="5" t="n"/>
      <c r="N377" s="29" t="n"/>
      <c r="O377" s="30" t="n"/>
      <c r="P377" s="26">
        <f>IF(OR(O377="",F377="",I377=""),"",(O377-F377)*I377)</f>
        <v/>
      </c>
      <c r="Q377" s="27">
        <f>IF(OR(P377="",K377="",K377=0),"",P377/K377)</f>
        <v/>
      </c>
      <c r="R377" s="5" t="n"/>
      <c r="S377" s="24">
        <f>IF(P377="","",StartCap+SUM(P$2:P377))</f>
        <v/>
      </c>
      <c r="T377" s="24">
        <f>IF(S377="","",MAX(StartCap,MAX(S$2:S377)))</f>
        <v/>
      </c>
      <c r="U377" s="28">
        <f>IF(S377="","",S377/T377-1)</f>
        <v/>
      </c>
      <c r="V377" s="11" t="n"/>
      <c r="W377" s="5" t="n"/>
    </row>
    <row r="378">
      <c r="A378" s="5" t="n"/>
      <c r="B378" s="29" t="n"/>
      <c r="C378" s="5" t="n"/>
      <c r="D378" s="5" t="n"/>
      <c r="E378" s="5" t="n"/>
      <c r="F378" s="30" t="n"/>
      <c r="G378" s="30" t="n"/>
      <c r="H378" s="30" t="n"/>
      <c r="I378" s="31" t="n"/>
      <c r="J378" s="24">
        <f>IF(OR(F378="",I378=""),"",F378*I378)</f>
        <v/>
      </c>
      <c r="K378" s="24">
        <f>IF(OR(F378="",G378="",I378=""),"",(F378-G378)*I378)</f>
        <v/>
      </c>
      <c r="L378" s="11" t="n"/>
      <c r="M378" s="5" t="n"/>
      <c r="N378" s="29" t="n"/>
      <c r="O378" s="30" t="n"/>
      <c r="P378" s="26">
        <f>IF(OR(O378="",F378="",I378=""),"",(O378-F378)*I378)</f>
        <v/>
      </c>
      <c r="Q378" s="27">
        <f>IF(OR(P378="",K378="",K378=0),"",P378/K378)</f>
        <v/>
      </c>
      <c r="R378" s="5" t="n"/>
      <c r="S378" s="24">
        <f>IF(P378="","",StartCap+SUM(P$2:P378))</f>
        <v/>
      </c>
      <c r="T378" s="24">
        <f>IF(S378="","",MAX(StartCap,MAX(S$2:S378)))</f>
        <v/>
      </c>
      <c r="U378" s="28">
        <f>IF(S378="","",S378/T378-1)</f>
        <v/>
      </c>
      <c r="V378" s="11" t="n"/>
      <c r="W378" s="5" t="n"/>
    </row>
    <row r="379">
      <c r="A379" s="5" t="n"/>
      <c r="B379" s="29" t="n"/>
      <c r="C379" s="5" t="n"/>
      <c r="D379" s="5" t="n"/>
      <c r="E379" s="5" t="n"/>
      <c r="F379" s="30" t="n"/>
      <c r="G379" s="30" t="n"/>
      <c r="H379" s="30" t="n"/>
      <c r="I379" s="31" t="n"/>
      <c r="J379" s="24">
        <f>IF(OR(F379="",I379=""),"",F379*I379)</f>
        <v/>
      </c>
      <c r="K379" s="24">
        <f>IF(OR(F379="",G379="",I379=""),"",(F379-G379)*I379)</f>
        <v/>
      </c>
      <c r="L379" s="11" t="n"/>
      <c r="M379" s="5" t="n"/>
      <c r="N379" s="29" t="n"/>
      <c r="O379" s="30" t="n"/>
      <c r="P379" s="26">
        <f>IF(OR(O379="",F379="",I379=""),"",(O379-F379)*I379)</f>
        <v/>
      </c>
      <c r="Q379" s="27">
        <f>IF(OR(P379="",K379="",K379=0),"",P379/K379)</f>
        <v/>
      </c>
      <c r="R379" s="5" t="n"/>
      <c r="S379" s="24">
        <f>IF(P379="","",StartCap+SUM(P$2:P379))</f>
        <v/>
      </c>
      <c r="T379" s="24">
        <f>IF(S379="","",MAX(StartCap,MAX(S$2:S379)))</f>
        <v/>
      </c>
      <c r="U379" s="28">
        <f>IF(S379="","",S379/T379-1)</f>
        <v/>
      </c>
      <c r="V379" s="11" t="n"/>
      <c r="W379" s="5" t="n"/>
    </row>
    <row r="380">
      <c r="A380" s="5" t="n"/>
      <c r="B380" s="29" t="n"/>
      <c r="C380" s="5" t="n"/>
      <c r="D380" s="5" t="n"/>
      <c r="E380" s="5" t="n"/>
      <c r="F380" s="30" t="n"/>
      <c r="G380" s="30" t="n"/>
      <c r="H380" s="30" t="n"/>
      <c r="I380" s="31" t="n"/>
      <c r="J380" s="24">
        <f>IF(OR(F380="",I380=""),"",F380*I380)</f>
        <v/>
      </c>
      <c r="K380" s="24">
        <f>IF(OR(F380="",G380="",I380=""),"",(F380-G380)*I380)</f>
        <v/>
      </c>
      <c r="L380" s="11" t="n"/>
      <c r="M380" s="5" t="n"/>
      <c r="N380" s="29" t="n"/>
      <c r="O380" s="30" t="n"/>
      <c r="P380" s="26">
        <f>IF(OR(O380="",F380="",I380=""),"",(O380-F380)*I380)</f>
        <v/>
      </c>
      <c r="Q380" s="27">
        <f>IF(OR(P380="",K380="",K380=0),"",P380/K380)</f>
        <v/>
      </c>
      <c r="R380" s="5" t="n"/>
      <c r="S380" s="24">
        <f>IF(P380="","",StartCap+SUM(P$2:P380))</f>
        <v/>
      </c>
      <c r="T380" s="24">
        <f>IF(S380="","",MAX(StartCap,MAX(S$2:S380)))</f>
        <v/>
      </c>
      <c r="U380" s="28">
        <f>IF(S380="","",S380/T380-1)</f>
        <v/>
      </c>
      <c r="V380" s="11" t="n"/>
      <c r="W380" s="5" t="n"/>
    </row>
    <row r="381">
      <c r="A381" s="5" t="n"/>
      <c r="B381" s="29" t="n"/>
      <c r="C381" s="5" t="n"/>
      <c r="D381" s="5" t="n"/>
      <c r="E381" s="5" t="n"/>
      <c r="F381" s="30" t="n"/>
      <c r="G381" s="30" t="n"/>
      <c r="H381" s="30" t="n"/>
      <c r="I381" s="31" t="n"/>
      <c r="J381" s="24">
        <f>IF(OR(F381="",I381=""),"",F381*I381)</f>
        <v/>
      </c>
      <c r="K381" s="24">
        <f>IF(OR(F381="",G381="",I381=""),"",(F381-G381)*I381)</f>
        <v/>
      </c>
      <c r="L381" s="11" t="n"/>
      <c r="M381" s="5" t="n"/>
      <c r="N381" s="29" t="n"/>
      <c r="O381" s="30" t="n"/>
      <c r="P381" s="26">
        <f>IF(OR(O381="",F381="",I381=""),"",(O381-F381)*I381)</f>
        <v/>
      </c>
      <c r="Q381" s="27">
        <f>IF(OR(P381="",K381="",K381=0),"",P381/K381)</f>
        <v/>
      </c>
      <c r="R381" s="5" t="n"/>
      <c r="S381" s="24">
        <f>IF(P381="","",StartCap+SUM(P$2:P381))</f>
        <v/>
      </c>
      <c r="T381" s="24">
        <f>IF(S381="","",MAX(StartCap,MAX(S$2:S381)))</f>
        <v/>
      </c>
      <c r="U381" s="28">
        <f>IF(S381="","",S381/T381-1)</f>
        <v/>
      </c>
      <c r="V381" s="11" t="n"/>
      <c r="W381" s="5" t="n"/>
    </row>
    <row r="382">
      <c r="A382" s="5" t="n"/>
      <c r="B382" s="29" t="n"/>
      <c r="C382" s="5" t="n"/>
      <c r="D382" s="5" t="n"/>
      <c r="E382" s="5" t="n"/>
      <c r="F382" s="30" t="n"/>
      <c r="G382" s="30" t="n"/>
      <c r="H382" s="30" t="n"/>
      <c r="I382" s="31" t="n"/>
      <c r="J382" s="24">
        <f>IF(OR(F382="",I382=""),"",F382*I382)</f>
        <v/>
      </c>
      <c r="K382" s="24">
        <f>IF(OR(F382="",G382="",I382=""),"",(F382-G382)*I382)</f>
        <v/>
      </c>
      <c r="L382" s="11" t="n"/>
      <c r="M382" s="5" t="n"/>
      <c r="N382" s="29" t="n"/>
      <c r="O382" s="30" t="n"/>
      <c r="P382" s="26">
        <f>IF(OR(O382="",F382="",I382=""),"",(O382-F382)*I382)</f>
        <v/>
      </c>
      <c r="Q382" s="27">
        <f>IF(OR(P382="",K382="",K382=0),"",P382/K382)</f>
        <v/>
      </c>
      <c r="R382" s="5" t="n"/>
      <c r="S382" s="24">
        <f>IF(P382="","",StartCap+SUM(P$2:P382))</f>
        <v/>
      </c>
      <c r="T382" s="24">
        <f>IF(S382="","",MAX(StartCap,MAX(S$2:S382)))</f>
        <v/>
      </c>
      <c r="U382" s="28">
        <f>IF(S382="","",S382/T382-1)</f>
        <v/>
      </c>
      <c r="V382" s="11" t="n"/>
      <c r="W382" s="5" t="n"/>
    </row>
    <row r="383">
      <c r="A383" s="5" t="n"/>
      <c r="B383" s="29" t="n"/>
      <c r="C383" s="5" t="n"/>
      <c r="D383" s="5" t="n"/>
      <c r="E383" s="5" t="n"/>
      <c r="F383" s="30" t="n"/>
      <c r="G383" s="30" t="n"/>
      <c r="H383" s="30" t="n"/>
      <c r="I383" s="31" t="n"/>
      <c r="J383" s="24">
        <f>IF(OR(F383="",I383=""),"",F383*I383)</f>
        <v/>
      </c>
      <c r="K383" s="24">
        <f>IF(OR(F383="",G383="",I383=""),"",(F383-G383)*I383)</f>
        <v/>
      </c>
      <c r="L383" s="11" t="n"/>
      <c r="M383" s="5" t="n"/>
      <c r="N383" s="29" t="n"/>
      <c r="O383" s="30" t="n"/>
      <c r="P383" s="26">
        <f>IF(OR(O383="",F383="",I383=""),"",(O383-F383)*I383)</f>
        <v/>
      </c>
      <c r="Q383" s="27">
        <f>IF(OR(P383="",K383="",K383=0),"",P383/K383)</f>
        <v/>
      </c>
      <c r="R383" s="5" t="n"/>
      <c r="S383" s="24">
        <f>IF(P383="","",StartCap+SUM(P$2:P383))</f>
        <v/>
      </c>
      <c r="T383" s="24">
        <f>IF(S383="","",MAX(StartCap,MAX(S$2:S383)))</f>
        <v/>
      </c>
      <c r="U383" s="28">
        <f>IF(S383="","",S383/T383-1)</f>
        <v/>
      </c>
      <c r="V383" s="11" t="n"/>
      <c r="W383" s="5" t="n"/>
    </row>
    <row r="384">
      <c r="A384" s="5" t="n"/>
      <c r="B384" s="29" t="n"/>
      <c r="C384" s="5" t="n"/>
      <c r="D384" s="5" t="n"/>
      <c r="E384" s="5" t="n"/>
      <c r="F384" s="30" t="n"/>
      <c r="G384" s="30" t="n"/>
      <c r="H384" s="30" t="n"/>
      <c r="I384" s="31" t="n"/>
      <c r="J384" s="24">
        <f>IF(OR(F384="",I384=""),"",F384*I384)</f>
        <v/>
      </c>
      <c r="K384" s="24">
        <f>IF(OR(F384="",G384="",I384=""),"",(F384-G384)*I384)</f>
        <v/>
      </c>
      <c r="L384" s="11" t="n"/>
      <c r="M384" s="5" t="n"/>
      <c r="N384" s="29" t="n"/>
      <c r="O384" s="30" t="n"/>
      <c r="P384" s="26">
        <f>IF(OR(O384="",F384="",I384=""),"",(O384-F384)*I384)</f>
        <v/>
      </c>
      <c r="Q384" s="27">
        <f>IF(OR(P384="",K384="",K384=0),"",P384/K384)</f>
        <v/>
      </c>
      <c r="R384" s="5" t="n"/>
      <c r="S384" s="24">
        <f>IF(P384="","",StartCap+SUM(P$2:P384))</f>
        <v/>
      </c>
      <c r="T384" s="24">
        <f>IF(S384="","",MAX(StartCap,MAX(S$2:S384)))</f>
        <v/>
      </c>
      <c r="U384" s="28">
        <f>IF(S384="","",S384/T384-1)</f>
        <v/>
      </c>
      <c r="V384" s="11" t="n"/>
      <c r="W384" s="5" t="n"/>
    </row>
    <row r="385">
      <c r="A385" s="5" t="n"/>
      <c r="B385" s="29" t="n"/>
      <c r="C385" s="5" t="n"/>
      <c r="D385" s="5" t="n"/>
      <c r="E385" s="5" t="n"/>
      <c r="F385" s="30" t="n"/>
      <c r="G385" s="30" t="n"/>
      <c r="H385" s="30" t="n"/>
      <c r="I385" s="31" t="n"/>
      <c r="J385" s="24">
        <f>IF(OR(F385="",I385=""),"",F385*I385)</f>
        <v/>
      </c>
      <c r="K385" s="24">
        <f>IF(OR(F385="",G385="",I385=""),"",(F385-G385)*I385)</f>
        <v/>
      </c>
      <c r="L385" s="11" t="n"/>
      <c r="M385" s="5" t="n"/>
      <c r="N385" s="29" t="n"/>
      <c r="O385" s="30" t="n"/>
      <c r="P385" s="26">
        <f>IF(OR(O385="",F385="",I385=""),"",(O385-F385)*I385)</f>
        <v/>
      </c>
      <c r="Q385" s="27">
        <f>IF(OR(P385="",K385="",K385=0),"",P385/K385)</f>
        <v/>
      </c>
      <c r="R385" s="5" t="n"/>
      <c r="S385" s="24">
        <f>IF(P385="","",StartCap+SUM(P$2:P385))</f>
        <v/>
      </c>
      <c r="T385" s="24">
        <f>IF(S385="","",MAX(StartCap,MAX(S$2:S385)))</f>
        <v/>
      </c>
      <c r="U385" s="28">
        <f>IF(S385="","",S385/T385-1)</f>
        <v/>
      </c>
      <c r="V385" s="11" t="n"/>
      <c r="W385" s="5" t="n"/>
    </row>
    <row r="386">
      <c r="A386" s="5" t="n"/>
      <c r="B386" s="29" t="n"/>
      <c r="C386" s="5" t="n"/>
      <c r="D386" s="5" t="n"/>
      <c r="E386" s="5" t="n"/>
      <c r="F386" s="30" t="n"/>
      <c r="G386" s="30" t="n"/>
      <c r="H386" s="30" t="n"/>
      <c r="I386" s="31" t="n"/>
      <c r="J386" s="24">
        <f>IF(OR(F386="",I386=""),"",F386*I386)</f>
        <v/>
      </c>
      <c r="K386" s="24">
        <f>IF(OR(F386="",G386="",I386=""),"",(F386-G386)*I386)</f>
        <v/>
      </c>
      <c r="L386" s="11" t="n"/>
      <c r="M386" s="5" t="n"/>
      <c r="N386" s="29" t="n"/>
      <c r="O386" s="30" t="n"/>
      <c r="P386" s="26">
        <f>IF(OR(O386="",F386="",I386=""),"",(O386-F386)*I386)</f>
        <v/>
      </c>
      <c r="Q386" s="27">
        <f>IF(OR(P386="",K386="",K386=0),"",P386/K386)</f>
        <v/>
      </c>
      <c r="R386" s="5" t="n"/>
      <c r="S386" s="24">
        <f>IF(P386="","",StartCap+SUM(P$2:P386))</f>
        <v/>
      </c>
      <c r="T386" s="24">
        <f>IF(S386="","",MAX(StartCap,MAX(S$2:S386)))</f>
        <v/>
      </c>
      <c r="U386" s="28">
        <f>IF(S386="","",S386/T386-1)</f>
        <v/>
      </c>
      <c r="V386" s="11" t="n"/>
      <c r="W386" s="5" t="n"/>
    </row>
    <row r="387">
      <c r="A387" s="5" t="n"/>
      <c r="B387" s="29" t="n"/>
      <c r="C387" s="5" t="n"/>
      <c r="D387" s="5" t="n"/>
      <c r="E387" s="5" t="n"/>
      <c r="F387" s="30" t="n"/>
      <c r="G387" s="30" t="n"/>
      <c r="H387" s="30" t="n"/>
      <c r="I387" s="31" t="n"/>
      <c r="J387" s="24">
        <f>IF(OR(F387="",I387=""),"",F387*I387)</f>
        <v/>
      </c>
      <c r="K387" s="24">
        <f>IF(OR(F387="",G387="",I387=""),"",(F387-G387)*I387)</f>
        <v/>
      </c>
      <c r="L387" s="11" t="n"/>
      <c r="M387" s="5" t="n"/>
      <c r="N387" s="29" t="n"/>
      <c r="O387" s="30" t="n"/>
      <c r="P387" s="26">
        <f>IF(OR(O387="",F387="",I387=""),"",(O387-F387)*I387)</f>
        <v/>
      </c>
      <c r="Q387" s="27">
        <f>IF(OR(P387="",K387="",K387=0),"",P387/K387)</f>
        <v/>
      </c>
      <c r="R387" s="5" t="n"/>
      <c r="S387" s="24">
        <f>IF(P387="","",StartCap+SUM(P$2:P387))</f>
        <v/>
      </c>
      <c r="T387" s="24">
        <f>IF(S387="","",MAX(StartCap,MAX(S$2:S387)))</f>
        <v/>
      </c>
      <c r="U387" s="28">
        <f>IF(S387="","",S387/T387-1)</f>
        <v/>
      </c>
      <c r="V387" s="11" t="n"/>
      <c r="W387" s="5" t="n"/>
    </row>
    <row r="388">
      <c r="A388" s="5" t="n"/>
      <c r="B388" s="29" t="n"/>
      <c r="C388" s="5" t="n"/>
      <c r="D388" s="5" t="n"/>
      <c r="E388" s="5" t="n"/>
      <c r="F388" s="30" t="n"/>
      <c r="G388" s="30" t="n"/>
      <c r="H388" s="30" t="n"/>
      <c r="I388" s="31" t="n"/>
      <c r="J388" s="24">
        <f>IF(OR(F388="",I388=""),"",F388*I388)</f>
        <v/>
      </c>
      <c r="K388" s="24">
        <f>IF(OR(F388="",G388="",I388=""),"",(F388-G388)*I388)</f>
        <v/>
      </c>
      <c r="L388" s="11" t="n"/>
      <c r="M388" s="5" t="n"/>
      <c r="N388" s="29" t="n"/>
      <c r="O388" s="30" t="n"/>
      <c r="P388" s="26">
        <f>IF(OR(O388="",F388="",I388=""),"",(O388-F388)*I388)</f>
        <v/>
      </c>
      <c r="Q388" s="27">
        <f>IF(OR(P388="",K388="",K388=0),"",P388/K388)</f>
        <v/>
      </c>
      <c r="R388" s="5" t="n"/>
      <c r="S388" s="24">
        <f>IF(P388="","",StartCap+SUM(P$2:P388))</f>
        <v/>
      </c>
      <c r="T388" s="24">
        <f>IF(S388="","",MAX(StartCap,MAX(S$2:S388)))</f>
        <v/>
      </c>
      <c r="U388" s="28">
        <f>IF(S388="","",S388/T388-1)</f>
        <v/>
      </c>
      <c r="V388" s="11" t="n"/>
      <c r="W388" s="5" t="n"/>
    </row>
    <row r="389">
      <c r="A389" s="5" t="n"/>
      <c r="B389" s="29" t="n"/>
      <c r="C389" s="5" t="n"/>
      <c r="D389" s="5" t="n"/>
      <c r="E389" s="5" t="n"/>
      <c r="F389" s="30" t="n"/>
      <c r="G389" s="30" t="n"/>
      <c r="H389" s="30" t="n"/>
      <c r="I389" s="31" t="n"/>
      <c r="J389" s="24">
        <f>IF(OR(F389="",I389=""),"",F389*I389)</f>
        <v/>
      </c>
      <c r="K389" s="24">
        <f>IF(OR(F389="",G389="",I389=""),"",(F389-G389)*I389)</f>
        <v/>
      </c>
      <c r="L389" s="11" t="n"/>
      <c r="M389" s="5" t="n"/>
      <c r="N389" s="29" t="n"/>
      <c r="O389" s="30" t="n"/>
      <c r="P389" s="26">
        <f>IF(OR(O389="",F389="",I389=""),"",(O389-F389)*I389)</f>
        <v/>
      </c>
      <c r="Q389" s="27">
        <f>IF(OR(P389="",K389="",K389=0),"",P389/K389)</f>
        <v/>
      </c>
      <c r="R389" s="5" t="n"/>
      <c r="S389" s="24">
        <f>IF(P389="","",StartCap+SUM(P$2:P389))</f>
        <v/>
      </c>
      <c r="T389" s="24">
        <f>IF(S389="","",MAX(StartCap,MAX(S$2:S389)))</f>
        <v/>
      </c>
      <c r="U389" s="28">
        <f>IF(S389="","",S389/T389-1)</f>
        <v/>
      </c>
      <c r="V389" s="11" t="n"/>
      <c r="W389" s="5" t="n"/>
    </row>
    <row r="390">
      <c r="A390" s="5" t="n"/>
      <c r="B390" s="29" t="n"/>
      <c r="C390" s="5" t="n"/>
      <c r="D390" s="5" t="n"/>
      <c r="E390" s="5" t="n"/>
      <c r="F390" s="30" t="n"/>
      <c r="G390" s="30" t="n"/>
      <c r="H390" s="30" t="n"/>
      <c r="I390" s="31" t="n"/>
      <c r="J390" s="24">
        <f>IF(OR(F390="",I390=""),"",F390*I390)</f>
        <v/>
      </c>
      <c r="K390" s="24">
        <f>IF(OR(F390="",G390="",I390=""),"",(F390-G390)*I390)</f>
        <v/>
      </c>
      <c r="L390" s="11" t="n"/>
      <c r="M390" s="5" t="n"/>
      <c r="N390" s="29" t="n"/>
      <c r="O390" s="30" t="n"/>
      <c r="P390" s="26">
        <f>IF(OR(O390="",F390="",I390=""),"",(O390-F390)*I390)</f>
        <v/>
      </c>
      <c r="Q390" s="27">
        <f>IF(OR(P390="",K390="",K390=0),"",P390/K390)</f>
        <v/>
      </c>
      <c r="R390" s="5" t="n"/>
      <c r="S390" s="24">
        <f>IF(P390="","",StartCap+SUM(P$2:P390))</f>
        <v/>
      </c>
      <c r="T390" s="24">
        <f>IF(S390="","",MAX(StartCap,MAX(S$2:S390)))</f>
        <v/>
      </c>
      <c r="U390" s="28">
        <f>IF(S390="","",S390/T390-1)</f>
        <v/>
      </c>
      <c r="V390" s="11" t="n"/>
      <c r="W390" s="5" t="n"/>
    </row>
    <row r="391">
      <c r="A391" s="5" t="n"/>
      <c r="B391" s="29" t="n"/>
      <c r="C391" s="5" t="n"/>
      <c r="D391" s="5" t="n"/>
      <c r="E391" s="5" t="n"/>
      <c r="F391" s="30" t="n"/>
      <c r="G391" s="30" t="n"/>
      <c r="H391" s="30" t="n"/>
      <c r="I391" s="31" t="n"/>
      <c r="J391" s="24">
        <f>IF(OR(F391="",I391=""),"",F391*I391)</f>
        <v/>
      </c>
      <c r="K391" s="24">
        <f>IF(OR(F391="",G391="",I391=""),"",(F391-G391)*I391)</f>
        <v/>
      </c>
      <c r="L391" s="11" t="n"/>
      <c r="M391" s="5" t="n"/>
      <c r="N391" s="29" t="n"/>
      <c r="O391" s="30" t="n"/>
      <c r="P391" s="26">
        <f>IF(OR(O391="",F391="",I391=""),"",(O391-F391)*I391)</f>
        <v/>
      </c>
      <c r="Q391" s="27">
        <f>IF(OR(P391="",K391="",K391=0),"",P391/K391)</f>
        <v/>
      </c>
      <c r="R391" s="5" t="n"/>
      <c r="S391" s="24">
        <f>IF(P391="","",StartCap+SUM(P$2:P391))</f>
        <v/>
      </c>
      <c r="T391" s="24">
        <f>IF(S391="","",MAX(StartCap,MAX(S$2:S391)))</f>
        <v/>
      </c>
      <c r="U391" s="28">
        <f>IF(S391="","",S391/T391-1)</f>
        <v/>
      </c>
      <c r="V391" s="11" t="n"/>
      <c r="W391" s="5" t="n"/>
    </row>
    <row r="392">
      <c r="A392" s="5" t="n"/>
      <c r="B392" s="29" t="n"/>
      <c r="C392" s="5" t="n"/>
      <c r="D392" s="5" t="n"/>
      <c r="E392" s="5" t="n"/>
      <c r="F392" s="30" t="n"/>
      <c r="G392" s="30" t="n"/>
      <c r="H392" s="30" t="n"/>
      <c r="I392" s="31" t="n"/>
      <c r="J392" s="24">
        <f>IF(OR(F392="",I392=""),"",F392*I392)</f>
        <v/>
      </c>
      <c r="K392" s="24">
        <f>IF(OR(F392="",G392="",I392=""),"",(F392-G392)*I392)</f>
        <v/>
      </c>
      <c r="L392" s="11" t="n"/>
      <c r="M392" s="5" t="n"/>
      <c r="N392" s="29" t="n"/>
      <c r="O392" s="30" t="n"/>
      <c r="P392" s="26">
        <f>IF(OR(O392="",F392="",I392=""),"",(O392-F392)*I392)</f>
        <v/>
      </c>
      <c r="Q392" s="27">
        <f>IF(OR(P392="",K392="",K392=0),"",P392/K392)</f>
        <v/>
      </c>
      <c r="R392" s="5" t="n"/>
      <c r="S392" s="24">
        <f>IF(P392="","",StartCap+SUM(P$2:P392))</f>
        <v/>
      </c>
      <c r="T392" s="24">
        <f>IF(S392="","",MAX(StartCap,MAX(S$2:S392)))</f>
        <v/>
      </c>
      <c r="U392" s="28">
        <f>IF(S392="","",S392/T392-1)</f>
        <v/>
      </c>
      <c r="V392" s="11" t="n"/>
      <c r="W392" s="5" t="n"/>
    </row>
    <row r="393">
      <c r="A393" s="5" t="n"/>
      <c r="B393" s="29" t="n"/>
      <c r="C393" s="5" t="n"/>
      <c r="D393" s="5" t="n"/>
      <c r="E393" s="5" t="n"/>
      <c r="F393" s="30" t="n"/>
      <c r="G393" s="30" t="n"/>
      <c r="H393" s="30" t="n"/>
      <c r="I393" s="31" t="n"/>
      <c r="J393" s="24">
        <f>IF(OR(F393="",I393=""),"",F393*I393)</f>
        <v/>
      </c>
      <c r="K393" s="24">
        <f>IF(OR(F393="",G393="",I393=""),"",(F393-G393)*I393)</f>
        <v/>
      </c>
      <c r="L393" s="11" t="n"/>
      <c r="M393" s="5" t="n"/>
      <c r="N393" s="29" t="n"/>
      <c r="O393" s="30" t="n"/>
      <c r="P393" s="26">
        <f>IF(OR(O393="",F393="",I393=""),"",(O393-F393)*I393)</f>
        <v/>
      </c>
      <c r="Q393" s="27">
        <f>IF(OR(P393="",K393="",K393=0),"",P393/K393)</f>
        <v/>
      </c>
      <c r="R393" s="5" t="n"/>
      <c r="S393" s="24">
        <f>IF(P393="","",StartCap+SUM(P$2:P393))</f>
        <v/>
      </c>
      <c r="T393" s="24">
        <f>IF(S393="","",MAX(StartCap,MAX(S$2:S393)))</f>
        <v/>
      </c>
      <c r="U393" s="28">
        <f>IF(S393="","",S393/T393-1)</f>
        <v/>
      </c>
      <c r="V393" s="11" t="n"/>
      <c r="W393" s="5" t="n"/>
    </row>
    <row r="394">
      <c r="A394" s="5" t="n"/>
      <c r="B394" s="29" t="n"/>
      <c r="C394" s="5" t="n"/>
      <c r="D394" s="5" t="n"/>
      <c r="E394" s="5" t="n"/>
      <c r="F394" s="30" t="n"/>
      <c r="G394" s="30" t="n"/>
      <c r="H394" s="30" t="n"/>
      <c r="I394" s="31" t="n"/>
      <c r="J394" s="24">
        <f>IF(OR(F394="",I394=""),"",F394*I394)</f>
        <v/>
      </c>
      <c r="K394" s="24">
        <f>IF(OR(F394="",G394="",I394=""),"",(F394-G394)*I394)</f>
        <v/>
      </c>
      <c r="L394" s="11" t="n"/>
      <c r="M394" s="5" t="n"/>
      <c r="N394" s="29" t="n"/>
      <c r="O394" s="30" t="n"/>
      <c r="P394" s="26">
        <f>IF(OR(O394="",F394="",I394=""),"",(O394-F394)*I394)</f>
        <v/>
      </c>
      <c r="Q394" s="27">
        <f>IF(OR(P394="",K394="",K394=0),"",P394/K394)</f>
        <v/>
      </c>
      <c r="R394" s="5" t="n"/>
      <c r="S394" s="24">
        <f>IF(P394="","",StartCap+SUM(P$2:P394))</f>
        <v/>
      </c>
      <c r="T394" s="24">
        <f>IF(S394="","",MAX(StartCap,MAX(S$2:S394)))</f>
        <v/>
      </c>
      <c r="U394" s="28">
        <f>IF(S394="","",S394/T394-1)</f>
        <v/>
      </c>
      <c r="V394" s="11" t="n"/>
      <c r="W394" s="5" t="n"/>
    </row>
    <row r="395">
      <c r="A395" s="5" t="n"/>
      <c r="B395" s="29" t="n"/>
      <c r="C395" s="5" t="n"/>
      <c r="D395" s="5" t="n"/>
      <c r="E395" s="5" t="n"/>
      <c r="F395" s="30" t="n"/>
      <c r="G395" s="30" t="n"/>
      <c r="H395" s="30" t="n"/>
      <c r="I395" s="31" t="n"/>
      <c r="J395" s="24">
        <f>IF(OR(F395="",I395=""),"",F395*I395)</f>
        <v/>
      </c>
      <c r="K395" s="24">
        <f>IF(OR(F395="",G395="",I395=""),"",(F395-G395)*I395)</f>
        <v/>
      </c>
      <c r="L395" s="11" t="n"/>
      <c r="M395" s="5" t="n"/>
      <c r="N395" s="29" t="n"/>
      <c r="O395" s="30" t="n"/>
      <c r="P395" s="26">
        <f>IF(OR(O395="",F395="",I395=""),"",(O395-F395)*I395)</f>
        <v/>
      </c>
      <c r="Q395" s="27">
        <f>IF(OR(P395="",K395="",K395=0),"",P395/K395)</f>
        <v/>
      </c>
      <c r="R395" s="5" t="n"/>
      <c r="S395" s="24">
        <f>IF(P395="","",StartCap+SUM(P$2:P395))</f>
        <v/>
      </c>
      <c r="T395" s="24">
        <f>IF(S395="","",MAX(StartCap,MAX(S$2:S395)))</f>
        <v/>
      </c>
      <c r="U395" s="28">
        <f>IF(S395="","",S395/T395-1)</f>
        <v/>
      </c>
      <c r="V395" s="11" t="n"/>
      <c r="W395" s="5" t="n"/>
    </row>
    <row r="396">
      <c r="A396" s="5" t="n"/>
      <c r="B396" s="29" t="n"/>
      <c r="C396" s="5" t="n"/>
      <c r="D396" s="5" t="n"/>
      <c r="E396" s="5" t="n"/>
      <c r="F396" s="30" t="n"/>
      <c r="G396" s="30" t="n"/>
      <c r="H396" s="30" t="n"/>
      <c r="I396" s="31" t="n"/>
      <c r="J396" s="24">
        <f>IF(OR(F396="",I396=""),"",F396*I396)</f>
        <v/>
      </c>
      <c r="K396" s="24">
        <f>IF(OR(F396="",G396="",I396=""),"",(F396-G396)*I396)</f>
        <v/>
      </c>
      <c r="L396" s="11" t="n"/>
      <c r="M396" s="5" t="n"/>
      <c r="N396" s="29" t="n"/>
      <c r="O396" s="30" t="n"/>
      <c r="P396" s="26">
        <f>IF(OR(O396="",F396="",I396=""),"",(O396-F396)*I396)</f>
        <v/>
      </c>
      <c r="Q396" s="27">
        <f>IF(OR(P396="",K396="",K396=0),"",P396/K396)</f>
        <v/>
      </c>
      <c r="R396" s="5" t="n"/>
      <c r="S396" s="24">
        <f>IF(P396="","",StartCap+SUM(P$2:P396))</f>
        <v/>
      </c>
      <c r="T396" s="24">
        <f>IF(S396="","",MAX(StartCap,MAX(S$2:S396)))</f>
        <v/>
      </c>
      <c r="U396" s="28">
        <f>IF(S396="","",S396/T396-1)</f>
        <v/>
      </c>
      <c r="V396" s="11" t="n"/>
      <c r="W396" s="5" t="n"/>
    </row>
    <row r="397">
      <c r="A397" s="5" t="n"/>
      <c r="B397" s="29" t="n"/>
      <c r="C397" s="5" t="n"/>
      <c r="D397" s="5" t="n"/>
      <c r="E397" s="5" t="n"/>
      <c r="F397" s="30" t="n"/>
      <c r="G397" s="30" t="n"/>
      <c r="H397" s="30" t="n"/>
      <c r="I397" s="31" t="n"/>
      <c r="J397" s="24">
        <f>IF(OR(F397="",I397=""),"",F397*I397)</f>
        <v/>
      </c>
      <c r="K397" s="24">
        <f>IF(OR(F397="",G397="",I397=""),"",(F397-G397)*I397)</f>
        <v/>
      </c>
      <c r="L397" s="11" t="n"/>
      <c r="M397" s="5" t="n"/>
      <c r="N397" s="29" t="n"/>
      <c r="O397" s="30" t="n"/>
      <c r="P397" s="26">
        <f>IF(OR(O397="",F397="",I397=""),"",(O397-F397)*I397)</f>
        <v/>
      </c>
      <c r="Q397" s="27">
        <f>IF(OR(P397="",K397="",K397=0),"",P397/K397)</f>
        <v/>
      </c>
      <c r="R397" s="5" t="n"/>
      <c r="S397" s="24">
        <f>IF(P397="","",StartCap+SUM(P$2:P397))</f>
        <v/>
      </c>
      <c r="T397" s="24">
        <f>IF(S397="","",MAX(StartCap,MAX(S$2:S397)))</f>
        <v/>
      </c>
      <c r="U397" s="28">
        <f>IF(S397="","",S397/T397-1)</f>
        <v/>
      </c>
      <c r="V397" s="11" t="n"/>
      <c r="W397" s="5" t="n"/>
    </row>
    <row r="398">
      <c r="A398" s="5" t="n"/>
      <c r="B398" s="29" t="n"/>
      <c r="C398" s="5" t="n"/>
      <c r="D398" s="5" t="n"/>
      <c r="E398" s="5" t="n"/>
      <c r="F398" s="30" t="n"/>
      <c r="G398" s="30" t="n"/>
      <c r="H398" s="30" t="n"/>
      <c r="I398" s="31" t="n"/>
      <c r="J398" s="24">
        <f>IF(OR(F398="",I398=""),"",F398*I398)</f>
        <v/>
      </c>
      <c r="K398" s="24">
        <f>IF(OR(F398="",G398="",I398=""),"",(F398-G398)*I398)</f>
        <v/>
      </c>
      <c r="L398" s="11" t="n"/>
      <c r="M398" s="5" t="n"/>
      <c r="N398" s="29" t="n"/>
      <c r="O398" s="30" t="n"/>
      <c r="P398" s="26">
        <f>IF(OR(O398="",F398="",I398=""),"",(O398-F398)*I398)</f>
        <v/>
      </c>
      <c r="Q398" s="27">
        <f>IF(OR(P398="",K398="",K398=0),"",P398/K398)</f>
        <v/>
      </c>
      <c r="R398" s="5" t="n"/>
      <c r="S398" s="24">
        <f>IF(P398="","",StartCap+SUM(P$2:P398))</f>
        <v/>
      </c>
      <c r="T398" s="24">
        <f>IF(S398="","",MAX(StartCap,MAX(S$2:S398)))</f>
        <v/>
      </c>
      <c r="U398" s="28">
        <f>IF(S398="","",S398/T398-1)</f>
        <v/>
      </c>
      <c r="V398" s="11" t="n"/>
      <c r="W398" s="5" t="n"/>
    </row>
    <row r="399">
      <c r="A399" s="5" t="n"/>
      <c r="B399" s="29" t="n"/>
      <c r="C399" s="5" t="n"/>
      <c r="D399" s="5" t="n"/>
      <c r="E399" s="5" t="n"/>
      <c r="F399" s="30" t="n"/>
      <c r="G399" s="30" t="n"/>
      <c r="H399" s="30" t="n"/>
      <c r="I399" s="31" t="n"/>
      <c r="J399" s="24">
        <f>IF(OR(F399="",I399=""),"",F399*I399)</f>
        <v/>
      </c>
      <c r="K399" s="24">
        <f>IF(OR(F399="",G399="",I399=""),"",(F399-G399)*I399)</f>
        <v/>
      </c>
      <c r="L399" s="11" t="n"/>
      <c r="M399" s="5" t="n"/>
      <c r="N399" s="29" t="n"/>
      <c r="O399" s="30" t="n"/>
      <c r="P399" s="26">
        <f>IF(OR(O399="",F399="",I399=""),"",(O399-F399)*I399)</f>
        <v/>
      </c>
      <c r="Q399" s="27">
        <f>IF(OR(P399="",K399="",K399=0),"",P399/K399)</f>
        <v/>
      </c>
      <c r="R399" s="5" t="n"/>
      <c r="S399" s="24">
        <f>IF(P399="","",StartCap+SUM(P$2:P399))</f>
        <v/>
      </c>
      <c r="T399" s="24">
        <f>IF(S399="","",MAX(StartCap,MAX(S$2:S399)))</f>
        <v/>
      </c>
      <c r="U399" s="28">
        <f>IF(S399="","",S399/T399-1)</f>
        <v/>
      </c>
      <c r="V399" s="11" t="n"/>
      <c r="W399" s="5" t="n"/>
    </row>
    <row r="400">
      <c r="A400" s="5" t="n"/>
      <c r="B400" s="29" t="n"/>
      <c r="C400" s="5" t="n"/>
      <c r="D400" s="5" t="n"/>
      <c r="E400" s="5" t="n"/>
      <c r="F400" s="30" t="n"/>
      <c r="G400" s="30" t="n"/>
      <c r="H400" s="30" t="n"/>
      <c r="I400" s="31" t="n"/>
      <c r="J400" s="24">
        <f>IF(OR(F400="",I400=""),"",F400*I400)</f>
        <v/>
      </c>
      <c r="K400" s="24">
        <f>IF(OR(F400="",G400="",I400=""),"",(F400-G400)*I400)</f>
        <v/>
      </c>
      <c r="L400" s="11" t="n"/>
      <c r="M400" s="5" t="n"/>
      <c r="N400" s="29" t="n"/>
      <c r="O400" s="30" t="n"/>
      <c r="P400" s="26">
        <f>IF(OR(O400="",F400="",I400=""),"",(O400-F400)*I400)</f>
        <v/>
      </c>
      <c r="Q400" s="27">
        <f>IF(OR(P400="",K400="",K400=0),"",P400/K400)</f>
        <v/>
      </c>
      <c r="R400" s="5" t="n"/>
      <c r="S400" s="24">
        <f>IF(P400="","",StartCap+SUM(P$2:P400))</f>
        <v/>
      </c>
      <c r="T400" s="24">
        <f>IF(S400="","",MAX(StartCap,MAX(S$2:S400)))</f>
        <v/>
      </c>
      <c r="U400" s="28">
        <f>IF(S400="","",S400/T400-1)</f>
        <v/>
      </c>
      <c r="V400" s="11" t="n"/>
      <c r="W400" s="5" t="n"/>
    </row>
    <row r="401">
      <c r="A401" s="5" t="n"/>
      <c r="B401" s="29" t="n"/>
      <c r="C401" s="5" t="n"/>
      <c r="D401" s="5" t="n"/>
      <c r="E401" s="5" t="n"/>
      <c r="F401" s="30" t="n"/>
      <c r="G401" s="30" t="n"/>
      <c r="H401" s="30" t="n"/>
      <c r="I401" s="31" t="n"/>
      <c r="J401" s="24">
        <f>IF(OR(F401="",I401=""),"",F401*I401)</f>
        <v/>
      </c>
      <c r="K401" s="24">
        <f>IF(OR(F401="",G401="",I401=""),"",(F401-G401)*I401)</f>
        <v/>
      </c>
      <c r="L401" s="11" t="n"/>
      <c r="M401" s="5" t="n"/>
      <c r="N401" s="29" t="n"/>
      <c r="O401" s="30" t="n"/>
      <c r="P401" s="26">
        <f>IF(OR(O401="",F401="",I401=""),"",(O401-F401)*I401)</f>
        <v/>
      </c>
      <c r="Q401" s="27">
        <f>IF(OR(P401="",K401="",K401=0),"",P401/K401)</f>
        <v/>
      </c>
      <c r="R401" s="5" t="n"/>
      <c r="S401" s="24">
        <f>IF(P401="","",StartCap+SUM(P$2:P401))</f>
        <v/>
      </c>
      <c r="T401" s="24">
        <f>IF(S401="","",MAX(StartCap,MAX(S$2:S401)))</f>
        <v/>
      </c>
      <c r="U401" s="28">
        <f>IF(S401="","",S401/T401-1)</f>
        <v/>
      </c>
      <c r="V401" s="11" t="n"/>
      <c r="W401" s="5" t="n"/>
    </row>
    <row r="402">
      <c r="A402" s="5" t="n"/>
      <c r="B402" s="29" t="n"/>
      <c r="C402" s="5" t="n"/>
      <c r="D402" s="5" t="n"/>
      <c r="E402" s="5" t="n"/>
      <c r="F402" s="30" t="n"/>
      <c r="G402" s="30" t="n"/>
      <c r="H402" s="30" t="n"/>
      <c r="I402" s="31" t="n"/>
      <c r="J402" s="24">
        <f>IF(OR(F402="",I402=""),"",F402*I402)</f>
        <v/>
      </c>
      <c r="K402" s="24">
        <f>IF(OR(F402="",G402="",I402=""),"",(F402-G402)*I402)</f>
        <v/>
      </c>
      <c r="L402" s="11" t="n"/>
      <c r="M402" s="5" t="n"/>
      <c r="N402" s="29" t="n"/>
      <c r="O402" s="30" t="n"/>
      <c r="P402" s="26">
        <f>IF(OR(O402="",F402="",I402=""),"",(O402-F402)*I402)</f>
        <v/>
      </c>
      <c r="Q402" s="27">
        <f>IF(OR(P402="",K402="",K402=0),"",P402/K402)</f>
        <v/>
      </c>
      <c r="R402" s="5" t="n"/>
      <c r="S402" s="24">
        <f>IF(P402="","",StartCap+SUM(P$2:P402))</f>
        <v/>
      </c>
      <c r="T402" s="24">
        <f>IF(S402="","",MAX(StartCap,MAX(S$2:S402)))</f>
        <v/>
      </c>
      <c r="U402" s="28">
        <f>IF(S402="","",S402/T402-1)</f>
        <v/>
      </c>
      <c r="V402" s="11" t="n"/>
      <c r="W402" s="5" t="n"/>
    </row>
    <row r="403">
      <c r="A403" s="5" t="n"/>
      <c r="B403" s="29" t="n"/>
      <c r="C403" s="5" t="n"/>
      <c r="D403" s="5" t="n"/>
      <c r="E403" s="5" t="n"/>
      <c r="F403" s="30" t="n"/>
      <c r="G403" s="30" t="n"/>
      <c r="H403" s="30" t="n"/>
      <c r="I403" s="31" t="n"/>
      <c r="J403" s="24">
        <f>IF(OR(F403="",I403=""),"",F403*I403)</f>
        <v/>
      </c>
      <c r="K403" s="24">
        <f>IF(OR(F403="",G403="",I403=""),"",(F403-G403)*I403)</f>
        <v/>
      </c>
      <c r="L403" s="11" t="n"/>
      <c r="M403" s="5" t="n"/>
      <c r="N403" s="29" t="n"/>
      <c r="O403" s="30" t="n"/>
      <c r="P403" s="26">
        <f>IF(OR(O403="",F403="",I403=""),"",(O403-F403)*I403)</f>
        <v/>
      </c>
      <c r="Q403" s="27">
        <f>IF(OR(P403="",K403="",K403=0),"",P403/K403)</f>
        <v/>
      </c>
      <c r="R403" s="5" t="n"/>
      <c r="S403" s="24">
        <f>IF(P403="","",StartCap+SUM(P$2:P403))</f>
        <v/>
      </c>
      <c r="T403" s="24">
        <f>IF(S403="","",MAX(StartCap,MAX(S$2:S403)))</f>
        <v/>
      </c>
      <c r="U403" s="28">
        <f>IF(S403="","",S403/T403-1)</f>
        <v/>
      </c>
      <c r="V403" s="11" t="n"/>
      <c r="W403" s="5" t="n"/>
    </row>
    <row r="404">
      <c r="A404" s="5" t="n"/>
      <c r="B404" s="29" t="n"/>
      <c r="C404" s="5" t="n"/>
      <c r="D404" s="5" t="n"/>
      <c r="E404" s="5" t="n"/>
      <c r="F404" s="30" t="n"/>
      <c r="G404" s="30" t="n"/>
      <c r="H404" s="30" t="n"/>
      <c r="I404" s="31" t="n"/>
      <c r="J404" s="24">
        <f>IF(OR(F404="",I404=""),"",F404*I404)</f>
        <v/>
      </c>
      <c r="K404" s="24">
        <f>IF(OR(F404="",G404="",I404=""),"",(F404-G404)*I404)</f>
        <v/>
      </c>
      <c r="L404" s="11" t="n"/>
      <c r="M404" s="5" t="n"/>
      <c r="N404" s="29" t="n"/>
      <c r="O404" s="30" t="n"/>
      <c r="P404" s="26">
        <f>IF(OR(O404="",F404="",I404=""),"",(O404-F404)*I404)</f>
        <v/>
      </c>
      <c r="Q404" s="27">
        <f>IF(OR(P404="",K404="",K404=0),"",P404/K404)</f>
        <v/>
      </c>
      <c r="R404" s="5" t="n"/>
      <c r="S404" s="24">
        <f>IF(P404="","",StartCap+SUM(P$2:P404))</f>
        <v/>
      </c>
      <c r="T404" s="24">
        <f>IF(S404="","",MAX(StartCap,MAX(S$2:S404)))</f>
        <v/>
      </c>
      <c r="U404" s="28">
        <f>IF(S404="","",S404/T404-1)</f>
        <v/>
      </c>
      <c r="V404" s="11" t="n"/>
      <c r="W404" s="5" t="n"/>
    </row>
    <row r="405">
      <c r="A405" s="5" t="n"/>
      <c r="B405" s="29" t="n"/>
      <c r="C405" s="5" t="n"/>
      <c r="D405" s="5" t="n"/>
      <c r="E405" s="5" t="n"/>
      <c r="F405" s="30" t="n"/>
      <c r="G405" s="30" t="n"/>
      <c r="H405" s="30" t="n"/>
      <c r="I405" s="31" t="n"/>
      <c r="J405" s="24">
        <f>IF(OR(F405="",I405=""),"",F405*I405)</f>
        <v/>
      </c>
      <c r="K405" s="24">
        <f>IF(OR(F405="",G405="",I405=""),"",(F405-G405)*I405)</f>
        <v/>
      </c>
      <c r="L405" s="11" t="n"/>
      <c r="M405" s="5" t="n"/>
      <c r="N405" s="29" t="n"/>
      <c r="O405" s="30" t="n"/>
      <c r="P405" s="26">
        <f>IF(OR(O405="",F405="",I405=""),"",(O405-F405)*I405)</f>
        <v/>
      </c>
      <c r="Q405" s="27">
        <f>IF(OR(P405="",K405="",K405=0),"",P405/K405)</f>
        <v/>
      </c>
      <c r="R405" s="5" t="n"/>
      <c r="S405" s="24">
        <f>IF(P405="","",StartCap+SUM(P$2:P405))</f>
        <v/>
      </c>
      <c r="T405" s="24">
        <f>IF(S405="","",MAX(StartCap,MAX(S$2:S405)))</f>
        <v/>
      </c>
      <c r="U405" s="28">
        <f>IF(S405="","",S405/T405-1)</f>
        <v/>
      </c>
      <c r="V405" s="11" t="n"/>
      <c r="W405" s="5" t="n"/>
    </row>
    <row r="406">
      <c r="A406" s="5" t="n"/>
      <c r="B406" s="29" t="n"/>
      <c r="C406" s="5" t="n"/>
      <c r="D406" s="5" t="n"/>
      <c r="E406" s="5" t="n"/>
      <c r="F406" s="30" t="n"/>
      <c r="G406" s="30" t="n"/>
      <c r="H406" s="30" t="n"/>
      <c r="I406" s="31" t="n"/>
      <c r="J406" s="24">
        <f>IF(OR(F406="",I406=""),"",F406*I406)</f>
        <v/>
      </c>
      <c r="K406" s="24">
        <f>IF(OR(F406="",G406="",I406=""),"",(F406-G406)*I406)</f>
        <v/>
      </c>
      <c r="L406" s="11" t="n"/>
      <c r="M406" s="5" t="n"/>
      <c r="N406" s="29" t="n"/>
      <c r="O406" s="30" t="n"/>
      <c r="P406" s="26">
        <f>IF(OR(O406="",F406="",I406=""),"",(O406-F406)*I406)</f>
        <v/>
      </c>
      <c r="Q406" s="27">
        <f>IF(OR(P406="",K406="",K406=0),"",P406/K406)</f>
        <v/>
      </c>
      <c r="R406" s="5" t="n"/>
      <c r="S406" s="24">
        <f>IF(P406="","",StartCap+SUM(P$2:P406))</f>
        <v/>
      </c>
      <c r="T406" s="24">
        <f>IF(S406="","",MAX(StartCap,MAX(S$2:S406)))</f>
        <v/>
      </c>
      <c r="U406" s="28">
        <f>IF(S406="","",S406/T406-1)</f>
        <v/>
      </c>
      <c r="V406" s="11" t="n"/>
      <c r="W406" s="5" t="n"/>
    </row>
    <row r="407">
      <c r="A407" s="5" t="n"/>
      <c r="B407" s="29" t="n"/>
      <c r="C407" s="5" t="n"/>
      <c r="D407" s="5" t="n"/>
      <c r="E407" s="5" t="n"/>
      <c r="F407" s="30" t="n"/>
      <c r="G407" s="30" t="n"/>
      <c r="H407" s="30" t="n"/>
      <c r="I407" s="31" t="n"/>
      <c r="J407" s="24">
        <f>IF(OR(F407="",I407=""),"",F407*I407)</f>
        <v/>
      </c>
      <c r="K407" s="24">
        <f>IF(OR(F407="",G407="",I407=""),"",(F407-G407)*I407)</f>
        <v/>
      </c>
      <c r="L407" s="11" t="n"/>
      <c r="M407" s="5" t="n"/>
      <c r="N407" s="29" t="n"/>
      <c r="O407" s="30" t="n"/>
      <c r="P407" s="26">
        <f>IF(OR(O407="",F407="",I407=""),"",(O407-F407)*I407)</f>
        <v/>
      </c>
      <c r="Q407" s="27">
        <f>IF(OR(P407="",K407="",K407=0),"",P407/K407)</f>
        <v/>
      </c>
      <c r="R407" s="5" t="n"/>
      <c r="S407" s="24">
        <f>IF(P407="","",StartCap+SUM(P$2:P407))</f>
        <v/>
      </c>
      <c r="T407" s="24">
        <f>IF(S407="","",MAX(StartCap,MAX(S$2:S407)))</f>
        <v/>
      </c>
      <c r="U407" s="28">
        <f>IF(S407="","",S407/T407-1)</f>
        <v/>
      </c>
      <c r="V407" s="11" t="n"/>
      <c r="W407" s="5" t="n"/>
    </row>
    <row r="408">
      <c r="A408" s="5" t="n"/>
      <c r="B408" s="29" t="n"/>
      <c r="C408" s="5" t="n"/>
      <c r="D408" s="5" t="n"/>
      <c r="E408" s="5" t="n"/>
      <c r="F408" s="30" t="n"/>
      <c r="G408" s="30" t="n"/>
      <c r="H408" s="30" t="n"/>
      <c r="I408" s="31" t="n"/>
      <c r="J408" s="24">
        <f>IF(OR(F408="",I408=""),"",F408*I408)</f>
        <v/>
      </c>
      <c r="K408" s="24">
        <f>IF(OR(F408="",G408="",I408=""),"",(F408-G408)*I408)</f>
        <v/>
      </c>
      <c r="L408" s="11" t="n"/>
      <c r="M408" s="5" t="n"/>
      <c r="N408" s="29" t="n"/>
      <c r="O408" s="30" t="n"/>
      <c r="P408" s="26">
        <f>IF(OR(O408="",F408="",I408=""),"",(O408-F408)*I408)</f>
        <v/>
      </c>
      <c r="Q408" s="27">
        <f>IF(OR(P408="",K408="",K408=0),"",P408/K408)</f>
        <v/>
      </c>
      <c r="R408" s="5" t="n"/>
      <c r="S408" s="24">
        <f>IF(P408="","",StartCap+SUM(P$2:P408))</f>
        <v/>
      </c>
      <c r="T408" s="24">
        <f>IF(S408="","",MAX(StartCap,MAX(S$2:S408)))</f>
        <v/>
      </c>
      <c r="U408" s="28">
        <f>IF(S408="","",S408/T408-1)</f>
        <v/>
      </c>
      <c r="V408" s="11" t="n"/>
      <c r="W408" s="5" t="n"/>
    </row>
    <row r="409">
      <c r="A409" s="5" t="n"/>
      <c r="B409" s="29" t="n"/>
      <c r="C409" s="5" t="n"/>
      <c r="D409" s="5" t="n"/>
      <c r="E409" s="5" t="n"/>
      <c r="F409" s="30" t="n"/>
      <c r="G409" s="30" t="n"/>
      <c r="H409" s="30" t="n"/>
      <c r="I409" s="31" t="n"/>
      <c r="J409" s="24">
        <f>IF(OR(F409="",I409=""),"",F409*I409)</f>
        <v/>
      </c>
      <c r="K409" s="24">
        <f>IF(OR(F409="",G409="",I409=""),"",(F409-G409)*I409)</f>
        <v/>
      </c>
      <c r="L409" s="11" t="n"/>
      <c r="M409" s="5" t="n"/>
      <c r="N409" s="29" t="n"/>
      <c r="O409" s="30" t="n"/>
      <c r="P409" s="26">
        <f>IF(OR(O409="",F409="",I409=""),"",(O409-F409)*I409)</f>
        <v/>
      </c>
      <c r="Q409" s="27">
        <f>IF(OR(P409="",K409="",K409=0),"",P409/K409)</f>
        <v/>
      </c>
      <c r="R409" s="5" t="n"/>
      <c r="S409" s="24">
        <f>IF(P409="","",StartCap+SUM(P$2:P409))</f>
        <v/>
      </c>
      <c r="T409" s="24">
        <f>IF(S409="","",MAX(StartCap,MAX(S$2:S409)))</f>
        <v/>
      </c>
      <c r="U409" s="28">
        <f>IF(S409="","",S409/T409-1)</f>
        <v/>
      </c>
      <c r="V409" s="11" t="n"/>
      <c r="W409" s="5" t="n"/>
    </row>
    <row r="410">
      <c r="A410" s="5" t="n"/>
      <c r="B410" s="29" t="n"/>
      <c r="C410" s="5" t="n"/>
      <c r="D410" s="5" t="n"/>
      <c r="E410" s="5" t="n"/>
      <c r="F410" s="30" t="n"/>
      <c r="G410" s="30" t="n"/>
      <c r="H410" s="30" t="n"/>
      <c r="I410" s="31" t="n"/>
      <c r="J410" s="24">
        <f>IF(OR(F410="",I410=""),"",F410*I410)</f>
        <v/>
      </c>
      <c r="K410" s="24">
        <f>IF(OR(F410="",G410="",I410=""),"",(F410-G410)*I410)</f>
        <v/>
      </c>
      <c r="L410" s="11" t="n"/>
      <c r="M410" s="5" t="n"/>
      <c r="N410" s="29" t="n"/>
      <c r="O410" s="30" t="n"/>
      <c r="P410" s="26">
        <f>IF(OR(O410="",F410="",I410=""),"",(O410-F410)*I410)</f>
        <v/>
      </c>
      <c r="Q410" s="27">
        <f>IF(OR(P410="",K410="",K410=0),"",P410/K410)</f>
        <v/>
      </c>
      <c r="R410" s="5" t="n"/>
      <c r="S410" s="24">
        <f>IF(P410="","",StartCap+SUM(P$2:P410))</f>
        <v/>
      </c>
      <c r="T410" s="24">
        <f>IF(S410="","",MAX(StartCap,MAX(S$2:S410)))</f>
        <v/>
      </c>
      <c r="U410" s="28">
        <f>IF(S410="","",S410/T410-1)</f>
        <v/>
      </c>
      <c r="V410" s="11" t="n"/>
      <c r="W410" s="5" t="n"/>
    </row>
    <row r="411">
      <c r="A411" s="5" t="n"/>
      <c r="B411" s="29" t="n"/>
      <c r="C411" s="5" t="n"/>
      <c r="D411" s="5" t="n"/>
      <c r="E411" s="5" t="n"/>
      <c r="F411" s="30" t="n"/>
      <c r="G411" s="30" t="n"/>
      <c r="H411" s="30" t="n"/>
      <c r="I411" s="31" t="n"/>
      <c r="J411" s="24">
        <f>IF(OR(F411="",I411=""),"",F411*I411)</f>
        <v/>
      </c>
      <c r="K411" s="24">
        <f>IF(OR(F411="",G411="",I411=""),"",(F411-G411)*I411)</f>
        <v/>
      </c>
      <c r="L411" s="11" t="n"/>
      <c r="M411" s="5" t="n"/>
      <c r="N411" s="29" t="n"/>
      <c r="O411" s="30" t="n"/>
      <c r="P411" s="26">
        <f>IF(OR(O411="",F411="",I411=""),"",(O411-F411)*I411)</f>
        <v/>
      </c>
      <c r="Q411" s="27">
        <f>IF(OR(P411="",K411="",K411=0),"",P411/K411)</f>
        <v/>
      </c>
      <c r="R411" s="5" t="n"/>
      <c r="S411" s="24">
        <f>IF(P411="","",StartCap+SUM(P$2:P411))</f>
        <v/>
      </c>
      <c r="T411" s="24">
        <f>IF(S411="","",MAX(StartCap,MAX(S$2:S411)))</f>
        <v/>
      </c>
      <c r="U411" s="28">
        <f>IF(S411="","",S411/T411-1)</f>
        <v/>
      </c>
      <c r="V411" s="11" t="n"/>
      <c r="W411" s="5" t="n"/>
    </row>
    <row r="412">
      <c r="A412" s="5" t="n"/>
      <c r="B412" s="29" t="n"/>
      <c r="C412" s="5" t="n"/>
      <c r="D412" s="5" t="n"/>
      <c r="E412" s="5" t="n"/>
      <c r="F412" s="30" t="n"/>
      <c r="G412" s="30" t="n"/>
      <c r="H412" s="30" t="n"/>
      <c r="I412" s="31" t="n"/>
      <c r="J412" s="24">
        <f>IF(OR(F412="",I412=""),"",F412*I412)</f>
        <v/>
      </c>
      <c r="K412" s="24">
        <f>IF(OR(F412="",G412="",I412=""),"",(F412-G412)*I412)</f>
        <v/>
      </c>
      <c r="L412" s="11" t="n"/>
      <c r="M412" s="5" t="n"/>
      <c r="N412" s="29" t="n"/>
      <c r="O412" s="30" t="n"/>
      <c r="P412" s="26">
        <f>IF(OR(O412="",F412="",I412=""),"",(O412-F412)*I412)</f>
        <v/>
      </c>
      <c r="Q412" s="27">
        <f>IF(OR(P412="",K412="",K412=0),"",P412/K412)</f>
        <v/>
      </c>
      <c r="R412" s="5" t="n"/>
      <c r="S412" s="24">
        <f>IF(P412="","",StartCap+SUM(P$2:P412))</f>
        <v/>
      </c>
      <c r="T412" s="24">
        <f>IF(S412="","",MAX(StartCap,MAX(S$2:S412)))</f>
        <v/>
      </c>
      <c r="U412" s="28">
        <f>IF(S412="","",S412/T412-1)</f>
        <v/>
      </c>
      <c r="V412" s="11" t="n"/>
      <c r="W412" s="5" t="n"/>
    </row>
    <row r="413">
      <c r="A413" s="5" t="n"/>
      <c r="B413" s="29" t="n"/>
      <c r="C413" s="5" t="n"/>
      <c r="D413" s="5" t="n"/>
      <c r="E413" s="5" t="n"/>
      <c r="F413" s="30" t="n"/>
      <c r="G413" s="30" t="n"/>
      <c r="H413" s="30" t="n"/>
      <c r="I413" s="31" t="n"/>
      <c r="J413" s="24">
        <f>IF(OR(F413="",I413=""),"",F413*I413)</f>
        <v/>
      </c>
      <c r="K413" s="24">
        <f>IF(OR(F413="",G413="",I413=""),"",(F413-G413)*I413)</f>
        <v/>
      </c>
      <c r="L413" s="11" t="n"/>
      <c r="M413" s="5" t="n"/>
      <c r="N413" s="29" t="n"/>
      <c r="O413" s="30" t="n"/>
      <c r="P413" s="26">
        <f>IF(OR(O413="",F413="",I413=""),"",(O413-F413)*I413)</f>
        <v/>
      </c>
      <c r="Q413" s="27">
        <f>IF(OR(P413="",K413="",K413=0),"",P413/K413)</f>
        <v/>
      </c>
      <c r="R413" s="5" t="n"/>
      <c r="S413" s="24">
        <f>IF(P413="","",StartCap+SUM(P$2:P413))</f>
        <v/>
      </c>
      <c r="T413" s="24">
        <f>IF(S413="","",MAX(StartCap,MAX(S$2:S413)))</f>
        <v/>
      </c>
      <c r="U413" s="28">
        <f>IF(S413="","",S413/T413-1)</f>
        <v/>
      </c>
      <c r="V413" s="11" t="n"/>
      <c r="W413" s="5" t="n"/>
    </row>
    <row r="414">
      <c r="A414" s="5" t="n"/>
      <c r="B414" s="29" t="n"/>
      <c r="C414" s="5" t="n"/>
      <c r="D414" s="5" t="n"/>
      <c r="E414" s="5" t="n"/>
      <c r="F414" s="30" t="n"/>
      <c r="G414" s="30" t="n"/>
      <c r="H414" s="30" t="n"/>
      <c r="I414" s="31" t="n"/>
      <c r="J414" s="24">
        <f>IF(OR(F414="",I414=""),"",F414*I414)</f>
        <v/>
      </c>
      <c r="K414" s="24">
        <f>IF(OR(F414="",G414="",I414=""),"",(F414-G414)*I414)</f>
        <v/>
      </c>
      <c r="L414" s="11" t="n"/>
      <c r="M414" s="5" t="n"/>
      <c r="N414" s="29" t="n"/>
      <c r="O414" s="30" t="n"/>
      <c r="P414" s="26">
        <f>IF(OR(O414="",F414="",I414=""),"",(O414-F414)*I414)</f>
        <v/>
      </c>
      <c r="Q414" s="27">
        <f>IF(OR(P414="",K414="",K414=0),"",P414/K414)</f>
        <v/>
      </c>
      <c r="R414" s="5" t="n"/>
      <c r="S414" s="24">
        <f>IF(P414="","",StartCap+SUM(P$2:P414))</f>
        <v/>
      </c>
      <c r="T414" s="24">
        <f>IF(S414="","",MAX(StartCap,MAX(S$2:S414)))</f>
        <v/>
      </c>
      <c r="U414" s="28">
        <f>IF(S414="","",S414/T414-1)</f>
        <v/>
      </c>
      <c r="V414" s="11" t="n"/>
      <c r="W414" s="5" t="n"/>
    </row>
    <row r="415">
      <c r="A415" s="5" t="n"/>
      <c r="B415" s="29" t="n"/>
      <c r="C415" s="5" t="n"/>
      <c r="D415" s="5" t="n"/>
      <c r="E415" s="5" t="n"/>
      <c r="F415" s="30" t="n"/>
      <c r="G415" s="30" t="n"/>
      <c r="H415" s="30" t="n"/>
      <c r="I415" s="31" t="n"/>
      <c r="J415" s="24">
        <f>IF(OR(F415="",I415=""),"",F415*I415)</f>
        <v/>
      </c>
      <c r="K415" s="24">
        <f>IF(OR(F415="",G415="",I415=""),"",(F415-G415)*I415)</f>
        <v/>
      </c>
      <c r="L415" s="11" t="n"/>
      <c r="M415" s="5" t="n"/>
      <c r="N415" s="29" t="n"/>
      <c r="O415" s="30" t="n"/>
      <c r="P415" s="26">
        <f>IF(OR(O415="",F415="",I415=""),"",(O415-F415)*I415)</f>
        <v/>
      </c>
      <c r="Q415" s="27">
        <f>IF(OR(P415="",K415="",K415=0),"",P415/K415)</f>
        <v/>
      </c>
      <c r="R415" s="5" t="n"/>
      <c r="S415" s="24">
        <f>IF(P415="","",StartCap+SUM(P$2:P415))</f>
        <v/>
      </c>
      <c r="T415" s="24">
        <f>IF(S415="","",MAX(StartCap,MAX(S$2:S415)))</f>
        <v/>
      </c>
      <c r="U415" s="28">
        <f>IF(S415="","",S415/T415-1)</f>
        <v/>
      </c>
      <c r="V415" s="11" t="n"/>
      <c r="W415" s="5" t="n"/>
    </row>
    <row r="416">
      <c r="A416" s="5" t="n"/>
      <c r="B416" s="29" t="n"/>
      <c r="C416" s="5" t="n"/>
      <c r="D416" s="5" t="n"/>
      <c r="E416" s="5" t="n"/>
      <c r="F416" s="30" t="n"/>
      <c r="G416" s="30" t="n"/>
      <c r="H416" s="30" t="n"/>
      <c r="I416" s="31" t="n"/>
      <c r="J416" s="24">
        <f>IF(OR(F416="",I416=""),"",F416*I416)</f>
        <v/>
      </c>
      <c r="K416" s="24">
        <f>IF(OR(F416="",G416="",I416=""),"",(F416-G416)*I416)</f>
        <v/>
      </c>
      <c r="L416" s="11" t="n"/>
      <c r="M416" s="5" t="n"/>
      <c r="N416" s="29" t="n"/>
      <c r="O416" s="30" t="n"/>
      <c r="P416" s="26">
        <f>IF(OR(O416="",F416="",I416=""),"",(O416-F416)*I416)</f>
        <v/>
      </c>
      <c r="Q416" s="27">
        <f>IF(OR(P416="",K416="",K416=0),"",P416/K416)</f>
        <v/>
      </c>
      <c r="R416" s="5" t="n"/>
      <c r="S416" s="24">
        <f>IF(P416="","",StartCap+SUM(P$2:P416))</f>
        <v/>
      </c>
      <c r="T416" s="24">
        <f>IF(S416="","",MAX(StartCap,MAX(S$2:S416)))</f>
        <v/>
      </c>
      <c r="U416" s="28">
        <f>IF(S416="","",S416/T416-1)</f>
        <v/>
      </c>
      <c r="V416" s="11" t="n"/>
      <c r="W416" s="5" t="n"/>
    </row>
    <row r="417">
      <c r="A417" s="5" t="n"/>
      <c r="B417" s="29" t="n"/>
      <c r="C417" s="5" t="n"/>
      <c r="D417" s="5" t="n"/>
      <c r="E417" s="5" t="n"/>
      <c r="F417" s="30" t="n"/>
      <c r="G417" s="30" t="n"/>
      <c r="H417" s="30" t="n"/>
      <c r="I417" s="31" t="n"/>
      <c r="J417" s="24">
        <f>IF(OR(F417="",I417=""),"",F417*I417)</f>
        <v/>
      </c>
      <c r="K417" s="24">
        <f>IF(OR(F417="",G417="",I417=""),"",(F417-G417)*I417)</f>
        <v/>
      </c>
      <c r="L417" s="11" t="n"/>
      <c r="M417" s="5" t="n"/>
      <c r="N417" s="29" t="n"/>
      <c r="O417" s="30" t="n"/>
      <c r="P417" s="26">
        <f>IF(OR(O417="",F417="",I417=""),"",(O417-F417)*I417)</f>
        <v/>
      </c>
      <c r="Q417" s="27">
        <f>IF(OR(P417="",K417="",K417=0),"",P417/K417)</f>
        <v/>
      </c>
      <c r="R417" s="5" t="n"/>
      <c r="S417" s="24">
        <f>IF(P417="","",StartCap+SUM(P$2:P417))</f>
        <v/>
      </c>
      <c r="T417" s="24">
        <f>IF(S417="","",MAX(StartCap,MAX(S$2:S417)))</f>
        <v/>
      </c>
      <c r="U417" s="28">
        <f>IF(S417="","",S417/T417-1)</f>
        <v/>
      </c>
      <c r="V417" s="11" t="n"/>
      <c r="W417" s="5" t="n"/>
    </row>
    <row r="418">
      <c r="A418" s="5" t="n"/>
      <c r="B418" s="29" t="n"/>
      <c r="C418" s="5" t="n"/>
      <c r="D418" s="5" t="n"/>
      <c r="E418" s="5" t="n"/>
      <c r="F418" s="30" t="n"/>
      <c r="G418" s="30" t="n"/>
      <c r="H418" s="30" t="n"/>
      <c r="I418" s="31" t="n"/>
      <c r="J418" s="24">
        <f>IF(OR(F418="",I418=""),"",F418*I418)</f>
        <v/>
      </c>
      <c r="K418" s="24">
        <f>IF(OR(F418="",G418="",I418=""),"",(F418-G418)*I418)</f>
        <v/>
      </c>
      <c r="L418" s="11" t="n"/>
      <c r="M418" s="5" t="n"/>
      <c r="N418" s="29" t="n"/>
      <c r="O418" s="30" t="n"/>
      <c r="P418" s="26">
        <f>IF(OR(O418="",F418="",I418=""),"",(O418-F418)*I418)</f>
        <v/>
      </c>
      <c r="Q418" s="27">
        <f>IF(OR(P418="",K418="",K418=0),"",P418/K418)</f>
        <v/>
      </c>
      <c r="R418" s="5" t="n"/>
      <c r="S418" s="24">
        <f>IF(P418="","",StartCap+SUM(P$2:P418))</f>
        <v/>
      </c>
      <c r="T418" s="24">
        <f>IF(S418="","",MAX(StartCap,MAX(S$2:S418)))</f>
        <v/>
      </c>
      <c r="U418" s="28">
        <f>IF(S418="","",S418/T418-1)</f>
        <v/>
      </c>
      <c r="V418" s="11" t="n"/>
      <c r="W418" s="5" t="n"/>
    </row>
    <row r="419">
      <c r="A419" s="5" t="n"/>
      <c r="B419" s="29" t="n"/>
      <c r="C419" s="5" t="n"/>
      <c r="D419" s="5" t="n"/>
      <c r="E419" s="5" t="n"/>
      <c r="F419" s="30" t="n"/>
      <c r="G419" s="30" t="n"/>
      <c r="H419" s="30" t="n"/>
      <c r="I419" s="31" t="n"/>
      <c r="J419" s="24">
        <f>IF(OR(F419="",I419=""),"",F419*I419)</f>
        <v/>
      </c>
      <c r="K419" s="24">
        <f>IF(OR(F419="",G419="",I419=""),"",(F419-G419)*I419)</f>
        <v/>
      </c>
      <c r="L419" s="11" t="n"/>
      <c r="M419" s="5" t="n"/>
      <c r="N419" s="29" t="n"/>
      <c r="O419" s="30" t="n"/>
      <c r="P419" s="26">
        <f>IF(OR(O419="",F419="",I419=""),"",(O419-F419)*I419)</f>
        <v/>
      </c>
      <c r="Q419" s="27">
        <f>IF(OR(P419="",K419="",K419=0),"",P419/K419)</f>
        <v/>
      </c>
      <c r="R419" s="5" t="n"/>
      <c r="S419" s="24">
        <f>IF(P419="","",StartCap+SUM(P$2:P419))</f>
        <v/>
      </c>
      <c r="T419" s="24">
        <f>IF(S419="","",MAX(StartCap,MAX(S$2:S419)))</f>
        <v/>
      </c>
      <c r="U419" s="28">
        <f>IF(S419="","",S419/T419-1)</f>
        <v/>
      </c>
      <c r="V419" s="11" t="n"/>
      <c r="W419" s="5" t="n"/>
    </row>
    <row r="420">
      <c r="A420" s="5" t="n"/>
      <c r="B420" s="29" t="n"/>
      <c r="C420" s="5" t="n"/>
      <c r="D420" s="5" t="n"/>
      <c r="E420" s="5" t="n"/>
      <c r="F420" s="30" t="n"/>
      <c r="G420" s="30" t="n"/>
      <c r="H420" s="30" t="n"/>
      <c r="I420" s="31" t="n"/>
      <c r="J420" s="24">
        <f>IF(OR(F420="",I420=""),"",F420*I420)</f>
        <v/>
      </c>
      <c r="K420" s="24">
        <f>IF(OR(F420="",G420="",I420=""),"",(F420-G420)*I420)</f>
        <v/>
      </c>
      <c r="L420" s="11" t="n"/>
      <c r="M420" s="5" t="n"/>
      <c r="N420" s="29" t="n"/>
      <c r="O420" s="30" t="n"/>
      <c r="P420" s="26">
        <f>IF(OR(O420="",F420="",I420=""),"",(O420-F420)*I420)</f>
        <v/>
      </c>
      <c r="Q420" s="27">
        <f>IF(OR(P420="",K420="",K420=0),"",P420/K420)</f>
        <v/>
      </c>
      <c r="R420" s="5" t="n"/>
      <c r="S420" s="24">
        <f>IF(P420="","",StartCap+SUM(P$2:P420))</f>
        <v/>
      </c>
      <c r="T420" s="24">
        <f>IF(S420="","",MAX(StartCap,MAX(S$2:S420)))</f>
        <v/>
      </c>
      <c r="U420" s="28">
        <f>IF(S420="","",S420/T420-1)</f>
        <v/>
      </c>
      <c r="V420" s="11" t="n"/>
      <c r="W420" s="5" t="n"/>
    </row>
    <row r="421">
      <c r="A421" s="5" t="n"/>
      <c r="B421" s="29" t="n"/>
      <c r="C421" s="5" t="n"/>
      <c r="D421" s="5" t="n"/>
      <c r="E421" s="5" t="n"/>
      <c r="F421" s="30" t="n"/>
      <c r="G421" s="30" t="n"/>
      <c r="H421" s="30" t="n"/>
      <c r="I421" s="31" t="n"/>
      <c r="J421" s="24">
        <f>IF(OR(F421="",I421=""),"",F421*I421)</f>
        <v/>
      </c>
      <c r="K421" s="24">
        <f>IF(OR(F421="",G421="",I421=""),"",(F421-G421)*I421)</f>
        <v/>
      </c>
      <c r="L421" s="11" t="n"/>
      <c r="M421" s="5" t="n"/>
      <c r="N421" s="29" t="n"/>
      <c r="O421" s="30" t="n"/>
      <c r="P421" s="26">
        <f>IF(OR(O421="",F421="",I421=""),"",(O421-F421)*I421)</f>
        <v/>
      </c>
      <c r="Q421" s="27">
        <f>IF(OR(P421="",K421="",K421=0),"",P421/K421)</f>
        <v/>
      </c>
      <c r="R421" s="5" t="n"/>
      <c r="S421" s="24">
        <f>IF(P421="","",StartCap+SUM(P$2:P421))</f>
        <v/>
      </c>
      <c r="T421" s="24">
        <f>IF(S421="","",MAX(StartCap,MAX(S$2:S421)))</f>
        <v/>
      </c>
      <c r="U421" s="28">
        <f>IF(S421="","",S421/T421-1)</f>
        <v/>
      </c>
      <c r="V421" s="11" t="n"/>
      <c r="W421" s="5" t="n"/>
    </row>
    <row r="422">
      <c r="A422" s="5" t="n"/>
      <c r="B422" s="29" t="n"/>
      <c r="C422" s="5" t="n"/>
      <c r="D422" s="5" t="n"/>
      <c r="E422" s="5" t="n"/>
      <c r="F422" s="30" t="n"/>
      <c r="G422" s="30" t="n"/>
      <c r="H422" s="30" t="n"/>
      <c r="I422" s="31" t="n"/>
      <c r="J422" s="24">
        <f>IF(OR(F422="",I422=""),"",F422*I422)</f>
        <v/>
      </c>
      <c r="K422" s="24">
        <f>IF(OR(F422="",G422="",I422=""),"",(F422-G422)*I422)</f>
        <v/>
      </c>
      <c r="L422" s="11" t="n"/>
      <c r="M422" s="5" t="n"/>
      <c r="N422" s="29" t="n"/>
      <c r="O422" s="30" t="n"/>
      <c r="P422" s="26">
        <f>IF(OR(O422="",F422="",I422=""),"",(O422-F422)*I422)</f>
        <v/>
      </c>
      <c r="Q422" s="27">
        <f>IF(OR(P422="",K422="",K422=0),"",P422/K422)</f>
        <v/>
      </c>
      <c r="R422" s="5" t="n"/>
      <c r="S422" s="24">
        <f>IF(P422="","",StartCap+SUM(P$2:P422))</f>
        <v/>
      </c>
      <c r="T422" s="24">
        <f>IF(S422="","",MAX(StartCap,MAX(S$2:S422)))</f>
        <v/>
      </c>
      <c r="U422" s="28">
        <f>IF(S422="","",S422/T422-1)</f>
        <v/>
      </c>
      <c r="V422" s="11" t="n"/>
      <c r="W422" s="5" t="n"/>
    </row>
    <row r="423">
      <c r="A423" s="5" t="n"/>
      <c r="B423" s="29" t="n"/>
      <c r="C423" s="5" t="n"/>
      <c r="D423" s="5" t="n"/>
      <c r="E423" s="5" t="n"/>
      <c r="F423" s="30" t="n"/>
      <c r="G423" s="30" t="n"/>
      <c r="H423" s="30" t="n"/>
      <c r="I423" s="31" t="n"/>
      <c r="J423" s="24">
        <f>IF(OR(F423="",I423=""),"",F423*I423)</f>
        <v/>
      </c>
      <c r="K423" s="24">
        <f>IF(OR(F423="",G423="",I423=""),"",(F423-G423)*I423)</f>
        <v/>
      </c>
      <c r="L423" s="11" t="n"/>
      <c r="M423" s="5" t="n"/>
      <c r="N423" s="29" t="n"/>
      <c r="O423" s="30" t="n"/>
      <c r="P423" s="26">
        <f>IF(OR(O423="",F423="",I423=""),"",(O423-F423)*I423)</f>
        <v/>
      </c>
      <c r="Q423" s="27">
        <f>IF(OR(P423="",K423="",K423=0),"",P423/K423)</f>
        <v/>
      </c>
      <c r="R423" s="5" t="n"/>
      <c r="S423" s="24">
        <f>IF(P423="","",StartCap+SUM(P$2:P423))</f>
        <v/>
      </c>
      <c r="T423" s="24">
        <f>IF(S423="","",MAX(StartCap,MAX(S$2:S423)))</f>
        <v/>
      </c>
      <c r="U423" s="28">
        <f>IF(S423="","",S423/T423-1)</f>
        <v/>
      </c>
      <c r="V423" s="11" t="n"/>
      <c r="W423" s="5" t="n"/>
    </row>
    <row r="424">
      <c r="A424" s="5" t="n"/>
      <c r="B424" s="29" t="n"/>
      <c r="C424" s="5" t="n"/>
      <c r="D424" s="5" t="n"/>
      <c r="E424" s="5" t="n"/>
      <c r="F424" s="30" t="n"/>
      <c r="G424" s="30" t="n"/>
      <c r="H424" s="30" t="n"/>
      <c r="I424" s="31" t="n"/>
      <c r="J424" s="24">
        <f>IF(OR(F424="",I424=""),"",F424*I424)</f>
        <v/>
      </c>
      <c r="K424" s="24">
        <f>IF(OR(F424="",G424="",I424=""),"",(F424-G424)*I424)</f>
        <v/>
      </c>
      <c r="L424" s="11" t="n"/>
      <c r="M424" s="5" t="n"/>
      <c r="N424" s="29" t="n"/>
      <c r="O424" s="30" t="n"/>
      <c r="P424" s="26">
        <f>IF(OR(O424="",F424="",I424=""),"",(O424-F424)*I424)</f>
        <v/>
      </c>
      <c r="Q424" s="27">
        <f>IF(OR(P424="",K424="",K424=0),"",P424/K424)</f>
        <v/>
      </c>
      <c r="R424" s="5" t="n"/>
      <c r="S424" s="24">
        <f>IF(P424="","",StartCap+SUM(P$2:P424))</f>
        <v/>
      </c>
      <c r="T424" s="24">
        <f>IF(S424="","",MAX(StartCap,MAX(S$2:S424)))</f>
        <v/>
      </c>
      <c r="U424" s="28">
        <f>IF(S424="","",S424/T424-1)</f>
        <v/>
      </c>
      <c r="V424" s="11" t="n"/>
      <c r="W424" s="5" t="n"/>
    </row>
    <row r="425">
      <c r="A425" s="5" t="n"/>
      <c r="B425" s="29" t="n"/>
      <c r="C425" s="5" t="n"/>
      <c r="D425" s="5" t="n"/>
      <c r="E425" s="5" t="n"/>
      <c r="F425" s="30" t="n"/>
      <c r="G425" s="30" t="n"/>
      <c r="H425" s="30" t="n"/>
      <c r="I425" s="31" t="n"/>
      <c r="J425" s="24">
        <f>IF(OR(F425="",I425=""),"",F425*I425)</f>
        <v/>
      </c>
      <c r="K425" s="24">
        <f>IF(OR(F425="",G425="",I425=""),"",(F425-G425)*I425)</f>
        <v/>
      </c>
      <c r="L425" s="11" t="n"/>
      <c r="M425" s="5" t="n"/>
      <c r="N425" s="29" t="n"/>
      <c r="O425" s="30" t="n"/>
      <c r="P425" s="26">
        <f>IF(OR(O425="",F425="",I425=""),"",(O425-F425)*I425)</f>
        <v/>
      </c>
      <c r="Q425" s="27">
        <f>IF(OR(P425="",K425="",K425=0),"",P425/K425)</f>
        <v/>
      </c>
      <c r="R425" s="5" t="n"/>
      <c r="S425" s="24">
        <f>IF(P425="","",StartCap+SUM(P$2:P425))</f>
        <v/>
      </c>
      <c r="T425" s="24">
        <f>IF(S425="","",MAX(StartCap,MAX(S$2:S425)))</f>
        <v/>
      </c>
      <c r="U425" s="28">
        <f>IF(S425="","",S425/T425-1)</f>
        <v/>
      </c>
      <c r="V425" s="11" t="n"/>
      <c r="W425" s="5" t="n"/>
    </row>
    <row r="426">
      <c r="A426" s="5" t="n"/>
      <c r="B426" s="29" t="n"/>
      <c r="C426" s="5" t="n"/>
      <c r="D426" s="5" t="n"/>
      <c r="E426" s="5" t="n"/>
      <c r="F426" s="30" t="n"/>
      <c r="G426" s="30" t="n"/>
      <c r="H426" s="30" t="n"/>
      <c r="I426" s="31" t="n"/>
      <c r="J426" s="24">
        <f>IF(OR(F426="",I426=""),"",F426*I426)</f>
        <v/>
      </c>
      <c r="K426" s="24">
        <f>IF(OR(F426="",G426="",I426=""),"",(F426-G426)*I426)</f>
        <v/>
      </c>
      <c r="L426" s="11" t="n"/>
      <c r="M426" s="5" t="n"/>
      <c r="N426" s="29" t="n"/>
      <c r="O426" s="30" t="n"/>
      <c r="P426" s="26">
        <f>IF(OR(O426="",F426="",I426=""),"",(O426-F426)*I426)</f>
        <v/>
      </c>
      <c r="Q426" s="27">
        <f>IF(OR(P426="",K426="",K426=0),"",P426/K426)</f>
        <v/>
      </c>
      <c r="R426" s="5" t="n"/>
      <c r="S426" s="24">
        <f>IF(P426="","",StartCap+SUM(P$2:P426))</f>
        <v/>
      </c>
      <c r="T426" s="24">
        <f>IF(S426="","",MAX(StartCap,MAX(S$2:S426)))</f>
        <v/>
      </c>
      <c r="U426" s="28">
        <f>IF(S426="","",S426/T426-1)</f>
        <v/>
      </c>
      <c r="V426" s="11" t="n"/>
      <c r="W426" s="5" t="n"/>
    </row>
    <row r="427">
      <c r="A427" s="5" t="n"/>
      <c r="B427" s="29" t="n"/>
      <c r="C427" s="5" t="n"/>
      <c r="D427" s="5" t="n"/>
      <c r="E427" s="5" t="n"/>
      <c r="F427" s="30" t="n"/>
      <c r="G427" s="30" t="n"/>
      <c r="H427" s="30" t="n"/>
      <c r="I427" s="31" t="n"/>
      <c r="J427" s="24">
        <f>IF(OR(F427="",I427=""),"",F427*I427)</f>
        <v/>
      </c>
      <c r="K427" s="24">
        <f>IF(OR(F427="",G427="",I427=""),"",(F427-G427)*I427)</f>
        <v/>
      </c>
      <c r="L427" s="11" t="n"/>
      <c r="M427" s="5" t="n"/>
      <c r="N427" s="29" t="n"/>
      <c r="O427" s="30" t="n"/>
      <c r="P427" s="26">
        <f>IF(OR(O427="",F427="",I427=""),"",(O427-F427)*I427)</f>
        <v/>
      </c>
      <c r="Q427" s="27">
        <f>IF(OR(P427="",K427="",K427=0),"",P427/K427)</f>
        <v/>
      </c>
      <c r="R427" s="5" t="n"/>
      <c r="S427" s="24">
        <f>IF(P427="","",StartCap+SUM(P$2:P427))</f>
        <v/>
      </c>
      <c r="T427" s="24">
        <f>IF(S427="","",MAX(StartCap,MAX(S$2:S427)))</f>
        <v/>
      </c>
      <c r="U427" s="28">
        <f>IF(S427="","",S427/T427-1)</f>
        <v/>
      </c>
      <c r="V427" s="11" t="n"/>
      <c r="W427" s="5" t="n"/>
    </row>
    <row r="428">
      <c r="A428" s="5" t="n"/>
      <c r="B428" s="29" t="n"/>
      <c r="C428" s="5" t="n"/>
      <c r="D428" s="5" t="n"/>
      <c r="E428" s="5" t="n"/>
      <c r="F428" s="30" t="n"/>
      <c r="G428" s="30" t="n"/>
      <c r="H428" s="30" t="n"/>
      <c r="I428" s="31" t="n"/>
      <c r="J428" s="24">
        <f>IF(OR(F428="",I428=""),"",F428*I428)</f>
        <v/>
      </c>
      <c r="K428" s="24">
        <f>IF(OR(F428="",G428="",I428=""),"",(F428-G428)*I428)</f>
        <v/>
      </c>
      <c r="L428" s="11" t="n"/>
      <c r="M428" s="5" t="n"/>
      <c r="N428" s="29" t="n"/>
      <c r="O428" s="30" t="n"/>
      <c r="P428" s="26">
        <f>IF(OR(O428="",F428="",I428=""),"",(O428-F428)*I428)</f>
        <v/>
      </c>
      <c r="Q428" s="27">
        <f>IF(OR(P428="",K428="",K428=0),"",P428/K428)</f>
        <v/>
      </c>
      <c r="R428" s="5" t="n"/>
      <c r="S428" s="24">
        <f>IF(P428="","",StartCap+SUM(P$2:P428))</f>
        <v/>
      </c>
      <c r="T428" s="24">
        <f>IF(S428="","",MAX(StartCap,MAX(S$2:S428)))</f>
        <v/>
      </c>
      <c r="U428" s="28">
        <f>IF(S428="","",S428/T428-1)</f>
        <v/>
      </c>
      <c r="V428" s="11" t="n"/>
      <c r="W428" s="5" t="n"/>
    </row>
    <row r="429">
      <c r="A429" s="5" t="n"/>
      <c r="B429" s="29" t="n"/>
      <c r="C429" s="5" t="n"/>
      <c r="D429" s="5" t="n"/>
      <c r="E429" s="5" t="n"/>
      <c r="F429" s="30" t="n"/>
      <c r="G429" s="30" t="n"/>
      <c r="H429" s="30" t="n"/>
      <c r="I429" s="31" t="n"/>
      <c r="J429" s="24">
        <f>IF(OR(F429="",I429=""),"",F429*I429)</f>
        <v/>
      </c>
      <c r="K429" s="24">
        <f>IF(OR(F429="",G429="",I429=""),"",(F429-G429)*I429)</f>
        <v/>
      </c>
      <c r="L429" s="11" t="n"/>
      <c r="M429" s="5" t="n"/>
      <c r="N429" s="29" t="n"/>
      <c r="O429" s="30" t="n"/>
      <c r="P429" s="26">
        <f>IF(OR(O429="",F429="",I429=""),"",(O429-F429)*I429)</f>
        <v/>
      </c>
      <c r="Q429" s="27">
        <f>IF(OR(P429="",K429="",K429=0),"",P429/K429)</f>
        <v/>
      </c>
      <c r="R429" s="5" t="n"/>
      <c r="S429" s="24">
        <f>IF(P429="","",StartCap+SUM(P$2:P429))</f>
        <v/>
      </c>
      <c r="T429" s="24">
        <f>IF(S429="","",MAX(StartCap,MAX(S$2:S429)))</f>
        <v/>
      </c>
      <c r="U429" s="28">
        <f>IF(S429="","",S429/T429-1)</f>
        <v/>
      </c>
      <c r="V429" s="11" t="n"/>
      <c r="W429" s="5" t="n"/>
    </row>
    <row r="430">
      <c r="A430" s="5" t="n"/>
      <c r="B430" s="29" t="n"/>
      <c r="C430" s="5" t="n"/>
      <c r="D430" s="5" t="n"/>
      <c r="E430" s="5" t="n"/>
      <c r="F430" s="30" t="n"/>
      <c r="G430" s="30" t="n"/>
      <c r="H430" s="30" t="n"/>
      <c r="I430" s="31" t="n"/>
      <c r="J430" s="24">
        <f>IF(OR(F430="",I430=""),"",F430*I430)</f>
        <v/>
      </c>
      <c r="K430" s="24">
        <f>IF(OR(F430="",G430="",I430=""),"",(F430-G430)*I430)</f>
        <v/>
      </c>
      <c r="L430" s="11" t="n"/>
      <c r="M430" s="5" t="n"/>
      <c r="N430" s="29" t="n"/>
      <c r="O430" s="30" t="n"/>
      <c r="P430" s="26">
        <f>IF(OR(O430="",F430="",I430=""),"",(O430-F430)*I430)</f>
        <v/>
      </c>
      <c r="Q430" s="27">
        <f>IF(OR(P430="",K430="",K430=0),"",P430/K430)</f>
        <v/>
      </c>
      <c r="R430" s="5" t="n"/>
      <c r="S430" s="24">
        <f>IF(P430="","",StartCap+SUM(P$2:P430))</f>
        <v/>
      </c>
      <c r="T430" s="24">
        <f>IF(S430="","",MAX(StartCap,MAX(S$2:S430)))</f>
        <v/>
      </c>
      <c r="U430" s="28">
        <f>IF(S430="","",S430/T430-1)</f>
        <v/>
      </c>
      <c r="V430" s="11" t="n"/>
      <c r="W430" s="5" t="n"/>
    </row>
    <row r="431">
      <c r="A431" s="5" t="n"/>
      <c r="B431" s="29" t="n"/>
      <c r="C431" s="5" t="n"/>
      <c r="D431" s="5" t="n"/>
      <c r="E431" s="5" t="n"/>
      <c r="F431" s="30" t="n"/>
      <c r="G431" s="30" t="n"/>
      <c r="H431" s="30" t="n"/>
      <c r="I431" s="31" t="n"/>
      <c r="J431" s="24">
        <f>IF(OR(F431="",I431=""),"",F431*I431)</f>
        <v/>
      </c>
      <c r="K431" s="24">
        <f>IF(OR(F431="",G431="",I431=""),"",(F431-G431)*I431)</f>
        <v/>
      </c>
      <c r="L431" s="11" t="n"/>
      <c r="M431" s="5" t="n"/>
      <c r="N431" s="29" t="n"/>
      <c r="O431" s="30" t="n"/>
      <c r="P431" s="26">
        <f>IF(OR(O431="",F431="",I431=""),"",(O431-F431)*I431)</f>
        <v/>
      </c>
      <c r="Q431" s="27">
        <f>IF(OR(P431="",K431="",K431=0),"",P431/K431)</f>
        <v/>
      </c>
      <c r="R431" s="5" t="n"/>
      <c r="S431" s="24">
        <f>IF(P431="","",StartCap+SUM(P$2:P431))</f>
        <v/>
      </c>
      <c r="T431" s="24">
        <f>IF(S431="","",MAX(StartCap,MAX(S$2:S431)))</f>
        <v/>
      </c>
      <c r="U431" s="28">
        <f>IF(S431="","",S431/T431-1)</f>
        <v/>
      </c>
      <c r="V431" s="11" t="n"/>
      <c r="W431" s="5" t="n"/>
    </row>
    <row r="432">
      <c r="A432" s="5" t="n"/>
      <c r="B432" s="29" t="n"/>
      <c r="C432" s="5" t="n"/>
      <c r="D432" s="5" t="n"/>
      <c r="E432" s="5" t="n"/>
      <c r="F432" s="30" t="n"/>
      <c r="G432" s="30" t="n"/>
      <c r="H432" s="30" t="n"/>
      <c r="I432" s="31" t="n"/>
      <c r="J432" s="24">
        <f>IF(OR(F432="",I432=""),"",F432*I432)</f>
        <v/>
      </c>
      <c r="K432" s="24">
        <f>IF(OR(F432="",G432="",I432=""),"",(F432-G432)*I432)</f>
        <v/>
      </c>
      <c r="L432" s="11" t="n"/>
      <c r="M432" s="5" t="n"/>
      <c r="N432" s="29" t="n"/>
      <c r="O432" s="30" t="n"/>
      <c r="P432" s="26">
        <f>IF(OR(O432="",F432="",I432=""),"",(O432-F432)*I432)</f>
        <v/>
      </c>
      <c r="Q432" s="27">
        <f>IF(OR(P432="",K432="",K432=0),"",P432/K432)</f>
        <v/>
      </c>
      <c r="R432" s="5" t="n"/>
      <c r="S432" s="24">
        <f>IF(P432="","",StartCap+SUM(P$2:P432))</f>
        <v/>
      </c>
      <c r="T432" s="24">
        <f>IF(S432="","",MAX(StartCap,MAX(S$2:S432)))</f>
        <v/>
      </c>
      <c r="U432" s="28">
        <f>IF(S432="","",S432/T432-1)</f>
        <v/>
      </c>
      <c r="V432" s="11" t="n"/>
      <c r="W432" s="5" t="n"/>
    </row>
    <row r="433">
      <c r="A433" s="5" t="n"/>
      <c r="B433" s="29" t="n"/>
      <c r="C433" s="5" t="n"/>
      <c r="D433" s="5" t="n"/>
      <c r="E433" s="5" t="n"/>
      <c r="F433" s="30" t="n"/>
      <c r="G433" s="30" t="n"/>
      <c r="H433" s="30" t="n"/>
      <c r="I433" s="31" t="n"/>
      <c r="J433" s="24">
        <f>IF(OR(F433="",I433=""),"",F433*I433)</f>
        <v/>
      </c>
      <c r="K433" s="24">
        <f>IF(OR(F433="",G433="",I433=""),"",(F433-G433)*I433)</f>
        <v/>
      </c>
      <c r="L433" s="11" t="n"/>
      <c r="M433" s="5" t="n"/>
      <c r="N433" s="29" t="n"/>
      <c r="O433" s="30" t="n"/>
      <c r="P433" s="26">
        <f>IF(OR(O433="",F433="",I433=""),"",(O433-F433)*I433)</f>
        <v/>
      </c>
      <c r="Q433" s="27">
        <f>IF(OR(P433="",K433="",K433=0),"",P433/K433)</f>
        <v/>
      </c>
      <c r="R433" s="5" t="n"/>
      <c r="S433" s="24">
        <f>IF(P433="","",StartCap+SUM(P$2:P433))</f>
        <v/>
      </c>
      <c r="T433" s="24">
        <f>IF(S433="","",MAX(StartCap,MAX(S$2:S433)))</f>
        <v/>
      </c>
      <c r="U433" s="28">
        <f>IF(S433="","",S433/T433-1)</f>
        <v/>
      </c>
      <c r="V433" s="11" t="n"/>
      <c r="W433" s="5" t="n"/>
    </row>
    <row r="434">
      <c r="A434" s="5" t="n"/>
      <c r="B434" s="29" t="n"/>
      <c r="C434" s="5" t="n"/>
      <c r="D434" s="5" t="n"/>
      <c r="E434" s="5" t="n"/>
      <c r="F434" s="30" t="n"/>
      <c r="G434" s="30" t="n"/>
      <c r="H434" s="30" t="n"/>
      <c r="I434" s="31" t="n"/>
      <c r="J434" s="24">
        <f>IF(OR(F434="",I434=""),"",F434*I434)</f>
        <v/>
      </c>
      <c r="K434" s="24">
        <f>IF(OR(F434="",G434="",I434=""),"",(F434-G434)*I434)</f>
        <v/>
      </c>
      <c r="L434" s="11" t="n"/>
      <c r="M434" s="5" t="n"/>
      <c r="N434" s="29" t="n"/>
      <c r="O434" s="30" t="n"/>
      <c r="P434" s="26">
        <f>IF(OR(O434="",F434="",I434=""),"",(O434-F434)*I434)</f>
        <v/>
      </c>
      <c r="Q434" s="27">
        <f>IF(OR(P434="",K434="",K434=0),"",P434/K434)</f>
        <v/>
      </c>
      <c r="R434" s="5" t="n"/>
      <c r="S434" s="24">
        <f>IF(P434="","",StartCap+SUM(P$2:P434))</f>
        <v/>
      </c>
      <c r="T434" s="24">
        <f>IF(S434="","",MAX(StartCap,MAX(S$2:S434)))</f>
        <v/>
      </c>
      <c r="U434" s="28">
        <f>IF(S434="","",S434/T434-1)</f>
        <v/>
      </c>
      <c r="V434" s="11" t="n"/>
      <c r="W434" s="5" t="n"/>
    </row>
    <row r="435">
      <c r="A435" s="5" t="n"/>
      <c r="B435" s="29" t="n"/>
      <c r="C435" s="5" t="n"/>
      <c r="D435" s="5" t="n"/>
      <c r="E435" s="5" t="n"/>
      <c r="F435" s="30" t="n"/>
      <c r="G435" s="30" t="n"/>
      <c r="H435" s="30" t="n"/>
      <c r="I435" s="31" t="n"/>
      <c r="J435" s="24">
        <f>IF(OR(F435="",I435=""),"",F435*I435)</f>
        <v/>
      </c>
      <c r="K435" s="24">
        <f>IF(OR(F435="",G435="",I435=""),"",(F435-G435)*I435)</f>
        <v/>
      </c>
      <c r="L435" s="11" t="n"/>
      <c r="M435" s="5" t="n"/>
      <c r="N435" s="29" t="n"/>
      <c r="O435" s="30" t="n"/>
      <c r="P435" s="26">
        <f>IF(OR(O435="",F435="",I435=""),"",(O435-F435)*I435)</f>
        <v/>
      </c>
      <c r="Q435" s="27">
        <f>IF(OR(P435="",K435="",K435=0),"",P435/K435)</f>
        <v/>
      </c>
      <c r="R435" s="5" t="n"/>
      <c r="S435" s="24">
        <f>IF(P435="","",StartCap+SUM(P$2:P435))</f>
        <v/>
      </c>
      <c r="T435" s="24">
        <f>IF(S435="","",MAX(StartCap,MAX(S$2:S435)))</f>
        <v/>
      </c>
      <c r="U435" s="28">
        <f>IF(S435="","",S435/T435-1)</f>
        <v/>
      </c>
      <c r="V435" s="11" t="n"/>
      <c r="W435" s="5" t="n"/>
    </row>
    <row r="436">
      <c r="A436" s="5" t="n"/>
      <c r="B436" s="29" t="n"/>
      <c r="C436" s="5" t="n"/>
      <c r="D436" s="5" t="n"/>
      <c r="E436" s="5" t="n"/>
      <c r="F436" s="30" t="n"/>
      <c r="G436" s="30" t="n"/>
      <c r="H436" s="30" t="n"/>
      <c r="I436" s="31" t="n"/>
      <c r="J436" s="24">
        <f>IF(OR(F436="",I436=""),"",F436*I436)</f>
        <v/>
      </c>
      <c r="K436" s="24">
        <f>IF(OR(F436="",G436="",I436=""),"",(F436-G436)*I436)</f>
        <v/>
      </c>
      <c r="L436" s="11" t="n"/>
      <c r="M436" s="5" t="n"/>
      <c r="N436" s="29" t="n"/>
      <c r="O436" s="30" t="n"/>
      <c r="P436" s="26">
        <f>IF(OR(O436="",F436="",I436=""),"",(O436-F436)*I436)</f>
        <v/>
      </c>
      <c r="Q436" s="27">
        <f>IF(OR(P436="",K436="",K436=0),"",P436/K436)</f>
        <v/>
      </c>
      <c r="R436" s="5" t="n"/>
      <c r="S436" s="24">
        <f>IF(P436="","",StartCap+SUM(P$2:P436))</f>
        <v/>
      </c>
      <c r="T436" s="24">
        <f>IF(S436="","",MAX(StartCap,MAX(S$2:S436)))</f>
        <v/>
      </c>
      <c r="U436" s="28">
        <f>IF(S436="","",S436/T436-1)</f>
        <v/>
      </c>
      <c r="V436" s="11" t="n"/>
      <c r="W436" s="5" t="n"/>
    </row>
    <row r="437">
      <c r="A437" s="5" t="n"/>
      <c r="B437" s="29" t="n"/>
      <c r="C437" s="5" t="n"/>
      <c r="D437" s="5" t="n"/>
      <c r="E437" s="5" t="n"/>
      <c r="F437" s="30" t="n"/>
      <c r="G437" s="30" t="n"/>
      <c r="H437" s="30" t="n"/>
      <c r="I437" s="31" t="n"/>
      <c r="J437" s="24">
        <f>IF(OR(F437="",I437=""),"",F437*I437)</f>
        <v/>
      </c>
      <c r="K437" s="24">
        <f>IF(OR(F437="",G437="",I437=""),"",(F437-G437)*I437)</f>
        <v/>
      </c>
      <c r="L437" s="11" t="n"/>
      <c r="M437" s="5" t="n"/>
      <c r="N437" s="29" t="n"/>
      <c r="O437" s="30" t="n"/>
      <c r="P437" s="26">
        <f>IF(OR(O437="",F437="",I437=""),"",(O437-F437)*I437)</f>
        <v/>
      </c>
      <c r="Q437" s="27">
        <f>IF(OR(P437="",K437="",K437=0),"",P437/K437)</f>
        <v/>
      </c>
      <c r="R437" s="5" t="n"/>
      <c r="S437" s="24">
        <f>IF(P437="","",StartCap+SUM(P$2:P437))</f>
        <v/>
      </c>
      <c r="T437" s="24">
        <f>IF(S437="","",MAX(StartCap,MAX(S$2:S437)))</f>
        <v/>
      </c>
      <c r="U437" s="28">
        <f>IF(S437="","",S437/T437-1)</f>
        <v/>
      </c>
      <c r="V437" s="11" t="n"/>
      <c r="W437" s="5" t="n"/>
    </row>
    <row r="438">
      <c r="A438" s="5" t="n"/>
      <c r="B438" s="29" t="n"/>
      <c r="C438" s="5" t="n"/>
      <c r="D438" s="5" t="n"/>
      <c r="E438" s="5" t="n"/>
      <c r="F438" s="30" t="n"/>
      <c r="G438" s="30" t="n"/>
      <c r="H438" s="30" t="n"/>
      <c r="I438" s="31" t="n"/>
      <c r="J438" s="24">
        <f>IF(OR(F438="",I438=""),"",F438*I438)</f>
        <v/>
      </c>
      <c r="K438" s="24">
        <f>IF(OR(F438="",G438="",I438=""),"",(F438-G438)*I438)</f>
        <v/>
      </c>
      <c r="L438" s="11" t="n"/>
      <c r="M438" s="5" t="n"/>
      <c r="N438" s="29" t="n"/>
      <c r="O438" s="30" t="n"/>
      <c r="P438" s="26">
        <f>IF(OR(O438="",F438="",I438=""),"",(O438-F438)*I438)</f>
        <v/>
      </c>
      <c r="Q438" s="27">
        <f>IF(OR(P438="",K438="",K438=0),"",P438/K438)</f>
        <v/>
      </c>
      <c r="R438" s="5" t="n"/>
      <c r="S438" s="24">
        <f>IF(P438="","",StartCap+SUM(P$2:P438))</f>
        <v/>
      </c>
      <c r="T438" s="24">
        <f>IF(S438="","",MAX(StartCap,MAX(S$2:S438)))</f>
        <v/>
      </c>
      <c r="U438" s="28">
        <f>IF(S438="","",S438/T438-1)</f>
        <v/>
      </c>
      <c r="V438" s="11" t="n"/>
      <c r="W438" s="5" t="n"/>
    </row>
    <row r="439">
      <c r="A439" s="5" t="n"/>
      <c r="B439" s="29" t="n"/>
      <c r="C439" s="5" t="n"/>
      <c r="D439" s="5" t="n"/>
      <c r="E439" s="5" t="n"/>
      <c r="F439" s="30" t="n"/>
      <c r="G439" s="30" t="n"/>
      <c r="H439" s="30" t="n"/>
      <c r="I439" s="31" t="n"/>
      <c r="J439" s="24">
        <f>IF(OR(F439="",I439=""),"",F439*I439)</f>
        <v/>
      </c>
      <c r="K439" s="24">
        <f>IF(OR(F439="",G439="",I439=""),"",(F439-G439)*I439)</f>
        <v/>
      </c>
      <c r="L439" s="11" t="n"/>
      <c r="M439" s="5" t="n"/>
      <c r="N439" s="29" t="n"/>
      <c r="O439" s="30" t="n"/>
      <c r="P439" s="26">
        <f>IF(OR(O439="",F439="",I439=""),"",(O439-F439)*I439)</f>
        <v/>
      </c>
      <c r="Q439" s="27">
        <f>IF(OR(P439="",K439="",K439=0),"",P439/K439)</f>
        <v/>
      </c>
      <c r="R439" s="5" t="n"/>
      <c r="S439" s="24">
        <f>IF(P439="","",StartCap+SUM(P$2:P439))</f>
        <v/>
      </c>
      <c r="T439" s="24">
        <f>IF(S439="","",MAX(StartCap,MAX(S$2:S439)))</f>
        <v/>
      </c>
      <c r="U439" s="28">
        <f>IF(S439="","",S439/T439-1)</f>
        <v/>
      </c>
      <c r="V439" s="11" t="n"/>
      <c r="W439" s="5" t="n"/>
    </row>
    <row r="440">
      <c r="A440" s="5" t="n"/>
      <c r="B440" s="29" t="n"/>
      <c r="C440" s="5" t="n"/>
      <c r="D440" s="5" t="n"/>
      <c r="E440" s="5" t="n"/>
      <c r="F440" s="30" t="n"/>
      <c r="G440" s="30" t="n"/>
      <c r="H440" s="30" t="n"/>
      <c r="I440" s="31" t="n"/>
      <c r="J440" s="24">
        <f>IF(OR(F440="",I440=""),"",F440*I440)</f>
        <v/>
      </c>
      <c r="K440" s="24">
        <f>IF(OR(F440="",G440="",I440=""),"",(F440-G440)*I440)</f>
        <v/>
      </c>
      <c r="L440" s="11" t="n"/>
      <c r="M440" s="5" t="n"/>
      <c r="N440" s="29" t="n"/>
      <c r="O440" s="30" t="n"/>
      <c r="P440" s="26">
        <f>IF(OR(O440="",F440="",I440=""),"",(O440-F440)*I440)</f>
        <v/>
      </c>
      <c r="Q440" s="27">
        <f>IF(OR(P440="",K440="",K440=0),"",P440/K440)</f>
        <v/>
      </c>
      <c r="R440" s="5" t="n"/>
      <c r="S440" s="24">
        <f>IF(P440="","",StartCap+SUM(P$2:P440))</f>
        <v/>
      </c>
      <c r="T440" s="24">
        <f>IF(S440="","",MAX(StartCap,MAX(S$2:S440)))</f>
        <v/>
      </c>
      <c r="U440" s="28">
        <f>IF(S440="","",S440/T440-1)</f>
        <v/>
      </c>
      <c r="V440" s="11" t="n"/>
      <c r="W440" s="5" t="n"/>
    </row>
    <row r="441">
      <c r="A441" s="5" t="n"/>
      <c r="B441" s="29" t="n"/>
      <c r="C441" s="5" t="n"/>
      <c r="D441" s="5" t="n"/>
      <c r="E441" s="5" t="n"/>
      <c r="F441" s="30" t="n"/>
      <c r="G441" s="30" t="n"/>
      <c r="H441" s="30" t="n"/>
      <c r="I441" s="31" t="n"/>
      <c r="J441" s="24">
        <f>IF(OR(F441="",I441=""),"",F441*I441)</f>
        <v/>
      </c>
      <c r="K441" s="24">
        <f>IF(OR(F441="",G441="",I441=""),"",(F441-G441)*I441)</f>
        <v/>
      </c>
      <c r="L441" s="11" t="n"/>
      <c r="M441" s="5" t="n"/>
      <c r="N441" s="29" t="n"/>
      <c r="O441" s="30" t="n"/>
      <c r="P441" s="26">
        <f>IF(OR(O441="",F441="",I441=""),"",(O441-F441)*I441)</f>
        <v/>
      </c>
      <c r="Q441" s="27">
        <f>IF(OR(P441="",K441="",K441=0),"",P441/K441)</f>
        <v/>
      </c>
      <c r="R441" s="5" t="n"/>
      <c r="S441" s="24">
        <f>IF(P441="","",StartCap+SUM(P$2:P441))</f>
        <v/>
      </c>
      <c r="T441" s="24">
        <f>IF(S441="","",MAX(StartCap,MAX(S$2:S441)))</f>
        <v/>
      </c>
      <c r="U441" s="28">
        <f>IF(S441="","",S441/T441-1)</f>
        <v/>
      </c>
      <c r="V441" s="11" t="n"/>
      <c r="W441" s="5" t="n"/>
    </row>
    <row r="442">
      <c r="A442" s="5" t="n"/>
      <c r="B442" s="29" t="n"/>
      <c r="C442" s="5" t="n"/>
      <c r="D442" s="5" t="n"/>
      <c r="E442" s="5" t="n"/>
      <c r="F442" s="30" t="n"/>
      <c r="G442" s="30" t="n"/>
      <c r="H442" s="30" t="n"/>
      <c r="I442" s="31" t="n"/>
      <c r="J442" s="24">
        <f>IF(OR(F442="",I442=""),"",F442*I442)</f>
        <v/>
      </c>
      <c r="K442" s="24">
        <f>IF(OR(F442="",G442="",I442=""),"",(F442-G442)*I442)</f>
        <v/>
      </c>
      <c r="L442" s="11" t="n"/>
      <c r="M442" s="5" t="n"/>
      <c r="N442" s="29" t="n"/>
      <c r="O442" s="30" t="n"/>
      <c r="P442" s="26">
        <f>IF(OR(O442="",F442="",I442=""),"",(O442-F442)*I442)</f>
        <v/>
      </c>
      <c r="Q442" s="27">
        <f>IF(OR(P442="",K442="",K442=0),"",P442/K442)</f>
        <v/>
      </c>
      <c r="R442" s="5" t="n"/>
      <c r="S442" s="24">
        <f>IF(P442="","",StartCap+SUM(P$2:P442))</f>
        <v/>
      </c>
      <c r="T442" s="24">
        <f>IF(S442="","",MAX(StartCap,MAX(S$2:S442)))</f>
        <v/>
      </c>
      <c r="U442" s="28">
        <f>IF(S442="","",S442/T442-1)</f>
        <v/>
      </c>
      <c r="V442" s="11" t="n"/>
      <c r="W442" s="5" t="n"/>
    </row>
    <row r="443">
      <c r="A443" s="5" t="n"/>
      <c r="B443" s="29" t="n"/>
      <c r="C443" s="5" t="n"/>
      <c r="D443" s="5" t="n"/>
      <c r="E443" s="5" t="n"/>
      <c r="F443" s="30" t="n"/>
      <c r="G443" s="30" t="n"/>
      <c r="H443" s="30" t="n"/>
      <c r="I443" s="31" t="n"/>
      <c r="J443" s="24">
        <f>IF(OR(F443="",I443=""),"",F443*I443)</f>
        <v/>
      </c>
      <c r="K443" s="24">
        <f>IF(OR(F443="",G443="",I443=""),"",(F443-G443)*I443)</f>
        <v/>
      </c>
      <c r="L443" s="11" t="n"/>
      <c r="M443" s="5" t="n"/>
      <c r="N443" s="29" t="n"/>
      <c r="O443" s="30" t="n"/>
      <c r="P443" s="26">
        <f>IF(OR(O443="",F443="",I443=""),"",(O443-F443)*I443)</f>
        <v/>
      </c>
      <c r="Q443" s="27">
        <f>IF(OR(P443="",K443="",K443=0),"",P443/K443)</f>
        <v/>
      </c>
      <c r="R443" s="5" t="n"/>
      <c r="S443" s="24">
        <f>IF(P443="","",StartCap+SUM(P$2:P443))</f>
        <v/>
      </c>
      <c r="T443" s="24">
        <f>IF(S443="","",MAX(StartCap,MAX(S$2:S443)))</f>
        <v/>
      </c>
      <c r="U443" s="28">
        <f>IF(S443="","",S443/T443-1)</f>
        <v/>
      </c>
      <c r="V443" s="11" t="n"/>
      <c r="W443" s="5" t="n"/>
    </row>
    <row r="444">
      <c r="A444" s="5" t="n"/>
      <c r="B444" s="29" t="n"/>
      <c r="C444" s="5" t="n"/>
      <c r="D444" s="5" t="n"/>
      <c r="E444" s="5" t="n"/>
      <c r="F444" s="30" t="n"/>
      <c r="G444" s="30" t="n"/>
      <c r="H444" s="30" t="n"/>
      <c r="I444" s="31" t="n"/>
      <c r="J444" s="24">
        <f>IF(OR(F444="",I444=""),"",F444*I444)</f>
        <v/>
      </c>
      <c r="K444" s="24">
        <f>IF(OR(F444="",G444="",I444=""),"",(F444-G444)*I444)</f>
        <v/>
      </c>
      <c r="L444" s="11" t="n"/>
      <c r="M444" s="5" t="n"/>
      <c r="N444" s="29" t="n"/>
      <c r="O444" s="30" t="n"/>
      <c r="P444" s="26">
        <f>IF(OR(O444="",F444="",I444=""),"",(O444-F444)*I444)</f>
        <v/>
      </c>
      <c r="Q444" s="27">
        <f>IF(OR(P444="",K444="",K444=0),"",P444/K444)</f>
        <v/>
      </c>
      <c r="R444" s="5" t="n"/>
      <c r="S444" s="24">
        <f>IF(P444="","",StartCap+SUM(P$2:P444))</f>
        <v/>
      </c>
      <c r="T444" s="24">
        <f>IF(S444="","",MAX(StartCap,MAX(S$2:S444)))</f>
        <v/>
      </c>
      <c r="U444" s="28">
        <f>IF(S444="","",S444/T444-1)</f>
        <v/>
      </c>
      <c r="V444" s="11" t="n"/>
      <c r="W444" s="5" t="n"/>
    </row>
    <row r="445">
      <c r="A445" s="5" t="n"/>
      <c r="B445" s="29" t="n"/>
      <c r="C445" s="5" t="n"/>
      <c r="D445" s="5" t="n"/>
      <c r="E445" s="5" t="n"/>
      <c r="F445" s="30" t="n"/>
      <c r="G445" s="30" t="n"/>
      <c r="H445" s="30" t="n"/>
      <c r="I445" s="31" t="n"/>
      <c r="J445" s="24">
        <f>IF(OR(F445="",I445=""),"",F445*I445)</f>
        <v/>
      </c>
      <c r="K445" s="24">
        <f>IF(OR(F445="",G445="",I445=""),"",(F445-G445)*I445)</f>
        <v/>
      </c>
      <c r="L445" s="11" t="n"/>
      <c r="M445" s="5" t="n"/>
      <c r="N445" s="29" t="n"/>
      <c r="O445" s="30" t="n"/>
      <c r="P445" s="26">
        <f>IF(OR(O445="",F445="",I445=""),"",(O445-F445)*I445)</f>
        <v/>
      </c>
      <c r="Q445" s="27">
        <f>IF(OR(P445="",K445="",K445=0),"",P445/K445)</f>
        <v/>
      </c>
      <c r="R445" s="5" t="n"/>
      <c r="S445" s="24">
        <f>IF(P445="","",StartCap+SUM(P$2:P445))</f>
        <v/>
      </c>
      <c r="T445" s="24">
        <f>IF(S445="","",MAX(StartCap,MAX(S$2:S445)))</f>
        <v/>
      </c>
      <c r="U445" s="28">
        <f>IF(S445="","",S445/T445-1)</f>
        <v/>
      </c>
      <c r="V445" s="11" t="n"/>
      <c r="W445" s="5" t="n"/>
    </row>
    <row r="446">
      <c r="A446" s="5" t="n"/>
      <c r="B446" s="29" t="n"/>
      <c r="C446" s="5" t="n"/>
      <c r="D446" s="5" t="n"/>
      <c r="E446" s="5" t="n"/>
      <c r="F446" s="30" t="n"/>
      <c r="G446" s="30" t="n"/>
      <c r="H446" s="30" t="n"/>
      <c r="I446" s="31" t="n"/>
      <c r="J446" s="24">
        <f>IF(OR(F446="",I446=""),"",F446*I446)</f>
        <v/>
      </c>
      <c r="K446" s="24">
        <f>IF(OR(F446="",G446="",I446=""),"",(F446-G446)*I446)</f>
        <v/>
      </c>
      <c r="L446" s="11" t="n"/>
      <c r="M446" s="5" t="n"/>
      <c r="N446" s="29" t="n"/>
      <c r="O446" s="30" t="n"/>
      <c r="P446" s="26">
        <f>IF(OR(O446="",F446="",I446=""),"",(O446-F446)*I446)</f>
        <v/>
      </c>
      <c r="Q446" s="27">
        <f>IF(OR(P446="",K446="",K446=0),"",P446/K446)</f>
        <v/>
      </c>
      <c r="R446" s="5" t="n"/>
      <c r="S446" s="24">
        <f>IF(P446="","",StartCap+SUM(P$2:P446))</f>
        <v/>
      </c>
      <c r="T446" s="24">
        <f>IF(S446="","",MAX(StartCap,MAX(S$2:S446)))</f>
        <v/>
      </c>
      <c r="U446" s="28">
        <f>IF(S446="","",S446/T446-1)</f>
        <v/>
      </c>
      <c r="V446" s="11" t="n"/>
      <c r="W446" s="5" t="n"/>
    </row>
    <row r="447">
      <c r="A447" s="5" t="n"/>
      <c r="B447" s="29" t="n"/>
      <c r="C447" s="5" t="n"/>
      <c r="D447" s="5" t="n"/>
      <c r="E447" s="5" t="n"/>
      <c r="F447" s="30" t="n"/>
      <c r="G447" s="30" t="n"/>
      <c r="H447" s="30" t="n"/>
      <c r="I447" s="31" t="n"/>
      <c r="J447" s="24">
        <f>IF(OR(F447="",I447=""),"",F447*I447)</f>
        <v/>
      </c>
      <c r="K447" s="24">
        <f>IF(OR(F447="",G447="",I447=""),"",(F447-G447)*I447)</f>
        <v/>
      </c>
      <c r="L447" s="11" t="n"/>
      <c r="M447" s="5" t="n"/>
      <c r="N447" s="29" t="n"/>
      <c r="O447" s="30" t="n"/>
      <c r="P447" s="26">
        <f>IF(OR(O447="",F447="",I447=""),"",(O447-F447)*I447)</f>
        <v/>
      </c>
      <c r="Q447" s="27">
        <f>IF(OR(P447="",K447="",K447=0),"",P447/K447)</f>
        <v/>
      </c>
      <c r="R447" s="5" t="n"/>
      <c r="S447" s="24">
        <f>IF(P447="","",StartCap+SUM(P$2:P447))</f>
        <v/>
      </c>
      <c r="T447" s="24">
        <f>IF(S447="","",MAX(StartCap,MAX(S$2:S447)))</f>
        <v/>
      </c>
      <c r="U447" s="28">
        <f>IF(S447="","",S447/T447-1)</f>
        <v/>
      </c>
      <c r="V447" s="11" t="n"/>
      <c r="W447" s="5" t="n"/>
    </row>
    <row r="448">
      <c r="A448" s="5" t="n"/>
      <c r="B448" s="29" t="n"/>
      <c r="C448" s="5" t="n"/>
      <c r="D448" s="5" t="n"/>
      <c r="E448" s="5" t="n"/>
      <c r="F448" s="30" t="n"/>
      <c r="G448" s="30" t="n"/>
      <c r="H448" s="30" t="n"/>
      <c r="I448" s="31" t="n"/>
      <c r="J448" s="24">
        <f>IF(OR(F448="",I448=""),"",F448*I448)</f>
        <v/>
      </c>
      <c r="K448" s="24">
        <f>IF(OR(F448="",G448="",I448=""),"",(F448-G448)*I448)</f>
        <v/>
      </c>
      <c r="L448" s="11" t="n"/>
      <c r="M448" s="5" t="n"/>
      <c r="N448" s="29" t="n"/>
      <c r="O448" s="30" t="n"/>
      <c r="P448" s="26">
        <f>IF(OR(O448="",F448="",I448=""),"",(O448-F448)*I448)</f>
        <v/>
      </c>
      <c r="Q448" s="27">
        <f>IF(OR(P448="",K448="",K448=0),"",P448/K448)</f>
        <v/>
      </c>
      <c r="R448" s="5" t="n"/>
      <c r="S448" s="24">
        <f>IF(P448="","",StartCap+SUM(P$2:P448))</f>
        <v/>
      </c>
      <c r="T448" s="24">
        <f>IF(S448="","",MAX(StartCap,MAX(S$2:S448)))</f>
        <v/>
      </c>
      <c r="U448" s="28">
        <f>IF(S448="","",S448/T448-1)</f>
        <v/>
      </c>
      <c r="V448" s="11" t="n"/>
      <c r="W448" s="5" t="n"/>
    </row>
    <row r="449">
      <c r="A449" s="5" t="n"/>
      <c r="B449" s="29" t="n"/>
      <c r="C449" s="5" t="n"/>
      <c r="D449" s="5" t="n"/>
      <c r="E449" s="5" t="n"/>
      <c r="F449" s="30" t="n"/>
      <c r="G449" s="30" t="n"/>
      <c r="H449" s="30" t="n"/>
      <c r="I449" s="31" t="n"/>
      <c r="J449" s="24">
        <f>IF(OR(F449="",I449=""),"",F449*I449)</f>
        <v/>
      </c>
      <c r="K449" s="24">
        <f>IF(OR(F449="",G449="",I449=""),"",(F449-G449)*I449)</f>
        <v/>
      </c>
      <c r="L449" s="11" t="n"/>
      <c r="M449" s="5" t="n"/>
      <c r="N449" s="29" t="n"/>
      <c r="O449" s="30" t="n"/>
      <c r="P449" s="26">
        <f>IF(OR(O449="",F449="",I449=""),"",(O449-F449)*I449)</f>
        <v/>
      </c>
      <c r="Q449" s="27">
        <f>IF(OR(P449="",K449="",K449=0),"",P449/K449)</f>
        <v/>
      </c>
      <c r="R449" s="5" t="n"/>
      <c r="S449" s="24">
        <f>IF(P449="","",StartCap+SUM(P$2:P449))</f>
        <v/>
      </c>
      <c r="T449" s="24">
        <f>IF(S449="","",MAX(StartCap,MAX(S$2:S449)))</f>
        <v/>
      </c>
      <c r="U449" s="28">
        <f>IF(S449="","",S449/T449-1)</f>
        <v/>
      </c>
      <c r="V449" s="11" t="n"/>
      <c r="W449" s="5" t="n"/>
    </row>
    <row r="450">
      <c r="A450" s="5" t="n"/>
      <c r="B450" s="29" t="n"/>
      <c r="C450" s="5" t="n"/>
      <c r="D450" s="5" t="n"/>
      <c r="E450" s="5" t="n"/>
      <c r="F450" s="30" t="n"/>
      <c r="G450" s="30" t="n"/>
      <c r="H450" s="30" t="n"/>
      <c r="I450" s="31" t="n"/>
      <c r="J450" s="24">
        <f>IF(OR(F450="",I450=""),"",F450*I450)</f>
        <v/>
      </c>
      <c r="K450" s="24">
        <f>IF(OR(F450="",G450="",I450=""),"",(F450-G450)*I450)</f>
        <v/>
      </c>
      <c r="L450" s="11" t="n"/>
      <c r="M450" s="5" t="n"/>
      <c r="N450" s="29" t="n"/>
      <c r="O450" s="30" t="n"/>
      <c r="P450" s="26">
        <f>IF(OR(O450="",F450="",I450=""),"",(O450-F450)*I450)</f>
        <v/>
      </c>
      <c r="Q450" s="27">
        <f>IF(OR(P450="",K450="",K450=0),"",P450/K450)</f>
        <v/>
      </c>
      <c r="R450" s="5" t="n"/>
      <c r="S450" s="24">
        <f>IF(P450="","",StartCap+SUM(P$2:P450))</f>
        <v/>
      </c>
      <c r="T450" s="24">
        <f>IF(S450="","",MAX(StartCap,MAX(S$2:S450)))</f>
        <v/>
      </c>
      <c r="U450" s="28">
        <f>IF(S450="","",S450/T450-1)</f>
        <v/>
      </c>
      <c r="V450" s="11" t="n"/>
      <c r="W450" s="5" t="n"/>
    </row>
    <row r="451">
      <c r="A451" s="5" t="n"/>
      <c r="B451" s="29" t="n"/>
      <c r="C451" s="5" t="n"/>
      <c r="D451" s="5" t="n"/>
      <c r="E451" s="5" t="n"/>
      <c r="F451" s="30" t="n"/>
      <c r="G451" s="30" t="n"/>
      <c r="H451" s="30" t="n"/>
      <c r="I451" s="31" t="n"/>
      <c r="J451" s="24">
        <f>IF(OR(F451="",I451=""),"",F451*I451)</f>
        <v/>
      </c>
      <c r="K451" s="24">
        <f>IF(OR(F451="",G451="",I451=""),"",(F451-G451)*I451)</f>
        <v/>
      </c>
      <c r="L451" s="11" t="n"/>
      <c r="M451" s="5" t="n"/>
      <c r="N451" s="29" t="n"/>
      <c r="O451" s="30" t="n"/>
      <c r="P451" s="26">
        <f>IF(OR(O451="",F451="",I451=""),"",(O451-F451)*I451)</f>
        <v/>
      </c>
      <c r="Q451" s="27">
        <f>IF(OR(P451="",K451="",K451=0),"",P451/K451)</f>
        <v/>
      </c>
      <c r="R451" s="5" t="n"/>
      <c r="S451" s="24">
        <f>IF(P451="","",StartCap+SUM(P$2:P451))</f>
        <v/>
      </c>
      <c r="T451" s="24">
        <f>IF(S451="","",MAX(StartCap,MAX(S$2:S451)))</f>
        <v/>
      </c>
      <c r="U451" s="28">
        <f>IF(S451="","",S451/T451-1)</f>
        <v/>
      </c>
      <c r="V451" s="11" t="n"/>
      <c r="W451" s="5" t="n"/>
    </row>
    <row r="452">
      <c r="A452" s="5" t="n"/>
      <c r="B452" s="29" t="n"/>
      <c r="C452" s="5" t="n"/>
      <c r="D452" s="5" t="n"/>
      <c r="E452" s="5" t="n"/>
      <c r="F452" s="30" t="n"/>
      <c r="G452" s="30" t="n"/>
      <c r="H452" s="30" t="n"/>
      <c r="I452" s="31" t="n"/>
      <c r="J452" s="24">
        <f>IF(OR(F452="",I452=""),"",F452*I452)</f>
        <v/>
      </c>
      <c r="K452" s="24">
        <f>IF(OR(F452="",G452="",I452=""),"",(F452-G452)*I452)</f>
        <v/>
      </c>
      <c r="L452" s="11" t="n"/>
      <c r="M452" s="5" t="n"/>
      <c r="N452" s="29" t="n"/>
      <c r="O452" s="30" t="n"/>
      <c r="P452" s="26">
        <f>IF(OR(O452="",F452="",I452=""),"",(O452-F452)*I452)</f>
        <v/>
      </c>
      <c r="Q452" s="27">
        <f>IF(OR(P452="",K452="",K452=0),"",P452/K452)</f>
        <v/>
      </c>
      <c r="R452" s="5" t="n"/>
      <c r="S452" s="24">
        <f>IF(P452="","",StartCap+SUM(P$2:P452))</f>
        <v/>
      </c>
      <c r="T452" s="24">
        <f>IF(S452="","",MAX(StartCap,MAX(S$2:S452)))</f>
        <v/>
      </c>
      <c r="U452" s="28">
        <f>IF(S452="","",S452/T452-1)</f>
        <v/>
      </c>
      <c r="V452" s="11" t="n"/>
      <c r="W452" s="5" t="n"/>
    </row>
    <row r="453">
      <c r="A453" s="5" t="n"/>
      <c r="B453" s="29" t="n"/>
      <c r="C453" s="5" t="n"/>
      <c r="D453" s="5" t="n"/>
      <c r="E453" s="5" t="n"/>
      <c r="F453" s="30" t="n"/>
      <c r="G453" s="30" t="n"/>
      <c r="H453" s="30" t="n"/>
      <c r="I453" s="31" t="n"/>
      <c r="J453" s="24">
        <f>IF(OR(F453="",I453=""),"",F453*I453)</f>
        <v/>
      </c>
      <c r="K453" s="24">
        <f>IF(OR(F453="",G453="",I453=""),"",(F453-G453)*I453)</f>
        <v/>
      </c>
      <c r="L453" s="11" t="n"/>
      <c r="M453" s="5" t="n"/>
      <c r="N453" s="29" t="n"/>
      <c r="O453" s="30" t="n"/>
      <c r="P453" s="26">
        <f>IF(OR(O453="",F453="",I453=""),"",(O453-F453)*I453)</f>
        <v/>
      </c>
      <c r="Q453" s="27">
        <f>IF(OR(P453="",K453="",K453=0),"",P453/K453)</f>
        <v/>
      </c>
      <c r="R453" s="5" t="n"/>
      <c r="S453" s="24">
        <f>IF(P453="","",StartCap+SUM(P$2:P453))</f>
        <v/>
      </c>
      <c r="T453" s="24">
        <f>IF(S453="","",MAX(StartCap,MAX(S$2:S453)))</f>
        <v/>
      </c>
      <c r="U453" s="28">
        <f>IF(S453="","",S453/T453-1)</f>
        <v/>
      </c>
      <c r="V453" s="11" t="n"/>
      <c r="W453" s="5" t="n"/>
    </row>
    <row r="454">
      <c r="A454" s="5" t="n"/>
      <c r="B454" s="29" t="n"/>
      <c r="C454" s="5" t="n"/>
      <c r="D454" s="5" t="n"/>
      <c r="E454" s="5" t="n"/>
      <c r="F454" s="30" t="n"/>
      <c r="G454" s="30" t="n"/>
      <c r="H454" s="30" t="n"/>
      <c r="I454" s="31" t="n"/>
      <c r="J454" s="24">
        <f>IF(OR(F454="",I454=""),"",F454*I454)</f>
        <v/>
      </c>
      <c r="K454" s="24">
        <f>IF(OR(F454="",G454="",I454=""),"",(F454-G454)*I454)</f>
        <v/>
      </c>
      <c r="L454" s="11" t="n"/>
      <c r="M454" s="5" t="n"/>
      <c r="N454" s="29" t="n"/>
      <c r="O454" s="30" t="n"/>
      <c r="P454" s="26">
        <f>IF(OR(O454="",F454="",I454=""),"",(O454-F454)*I454)</f>
        <v/>
      </c>
      <c r="Q454" s="27">
        <f>IF(OR(P454="",K454="",K454=0),"",P454/K454)</f>
        <v/>
      </c>
      <c r="R454" s="5" t="n"/>
      <c r="S454" s="24">
        <f>IF(P454="","",StartCap+SUM(P$2:P454))</f>
        <v/>
      </c>
      <c r="T454" s="24">
        <f>IF(S454="","",MAX(StartCap,MAX(S$2:S454)))</f>
        <v/>
      </c>
      <c r="U454" s="28">
        <f>IF(S454="","",S454/T454-1)</f>
        <v/>
      </c>
      <c r="V454" s="11" t="n"/>
      <c r="W454" s="5" t="n"/>
    </row>
    <row r="455">
      <c r="A455" s="5" t="n"/>
      <c r="B455" s="29" t="n"/>
      <c r="C455" s="5" t="n"/>
      <c r="D455" s="5" t="n"/>
      <c r="E455" s="5" t="n"/>
      <c r="F455" s="30" t="n"/>
      <c r="G455" s="30" t="n"/>
      <c r="H455" s="30" t="n"/>
      <c r="I455" s="31" t="n"/>
      <c r="J455" s="24">
        <f>IF(OR(F455="",I455=""),"",F455*I455)</f>
        <v/>
      </c>
      <c r="K455" s="24">
        <f>IF(OR(F455="",G455="",I455=""),"",(F455-G455)*I455)</f>
        <v/>
      </c>
      <c r="L455" s="11" t="n"/>
      <c r="M455" s="5" t="n"/>
      <c r="N455" s="29" t="n"/>
      <c r="O455" s="30" t="n"/>
      <c r="P455" s="26">
        <f>IF(OR(O455="",F455="",I455=""),"",(O455-F455)*I455)</f>
        <v/>
      </c>
      <c r="Q455" s="27">
        <f>IF(OR(P455="",K455="",K455=0),"",P455/K455)</f>
        <v/>
      </c>
      <c r="R455" s="5" t="n"/>
      <c r="S455" s="24">
        <f>IF(P455="","",StartCap+SUM(P$2:P455))</f>
        <v/>
      </c>
      <c r="T455" s="24">
        <f>IF(S455="","",MAX(StartCap,MAX(S$2:S455)))</f>
        <v/>
      </c>
      <c r="U455" s="28">
        <f>IF(S455="","",S455/T455-1)</f>
        <v/>
      </c>
      <c r="V455" s="11" t="n"/>
      <c r="W455" s="5" t="n"/>
    </row>
    <row r="456">
      <c r="A456" s="5" t="n"/>
      <c r="B456" s="29" t="n"/>
      <c r="C456" s="5" t="n"/>
      <c r="D456" s="5" t="n"/>
      <c r="E456" s="5" t="n"/>
      <c r="F456" s="30" t="n"/>
      <c r="G456" s="30" t="n"/>
      <c r="H456" s="30" t="n"/>
      <c r="I456" s="31" t="n"/>
      <c r="J456" s="24">
        <f>IF(OR(F456="",I456=""),"",F456*I456)</f>
        <v/>
      </c>
      <c r="K456" s="24">
        <f>IF(OR(F456="",G456="",I456=""),"",(F456-G456)*I456)</f>
        <v/>
      </c>
      <c r="L456" s="11" t="n"/>
      <c r="M456" s="5" t="n"/>
      <c r="N456" s="29" t="n"/>
      <c r="O456" s="30" t="n"/>
      <c r="P456" s="26">
        <f>IF(OR(O456="",F456="",I456=""),"",(O456-F456)*I456)</f>
        <v/>
      </c>
      <c r="Q456" s="27">
        <f>IF(OR(P456="",K456="",K456=0),"",P456/K456)</f>
        <v/>
      </c>
      <c r="R456" s="5" t="n"/>
      <c r="S456" s="24">
        <f>IF(P456="","",StartCap+SUM(P$2:P456))</f>
        <v/>
      </c>
      <c r="T456" s="24">
        <f>IF(S456="","",MAX(StartCap,MAX(S$2:S456)))</f>
        <v/>
      </c>
      <c r="U456" s="28">
        <f>IF(S456="","",S456/T456-1)</f>
        <v/>
      </c>
      <c r="V456" s="11" t="n"/>
      <c r="W456" s="5" t="n"/>
    </row>
    <row r="457">
      <c r="A457" s="5" t="n"/>
      <c r="B457" s="29" t="n"/>
      <c r="C457" s="5" t="n"/>
      <c r="D457" s="5" t="n"/>
      <c r="E457" s="5" t="n"/>
      <c r="F457" s="30" t="n"/>
      <c r="G457" s="30" t="n"/>
      <c r="H457" s="30" t="n"/>
      <c r="I457" s="31" t="n"/>
      <c r="J457" s="24">
        <f>IF(OR(F457="",I457=""),"",F457*I457)</f>
        <v/>
      </c>
      <c r="K457" s="24">
        <f>IF(OR(F457="",G457="",I457=""),"",(F457-G457)*I457)</f>
        <v/>
      </c>
      <c r="L457" s="11" t="n"/>
      <c r="M457" s="5" t="n"/>
      <c r="N457" s="29" t="n"/>
      <c r="O457" s="30" t="n"/>
      <c r="P457" s="26">
        <f>IF(OR(O457="",F457="",I457=""),"",(O457-F457)*I457)</f>
        <v/>
      </c>
      <c r="Q457" s="27">
        <f>IF(OR(P457="",K457="",K457=0),"",P457/K457)</f>
        <v/>
      </c>
      <c r="R457" s="5" t="n"/>
      <c r="S457" s="24">
        <f>IF(P457="","",StartCap+SUM(P$2:P457))</f>
        <v/>
      </c>
      <c r="T457" s="24">
        <f>IF(S457="","",MAX(StartCap,MAX(S$2:S457)))</f>
        <v/>
      </c>
      <c r="U457" s="28">
        <f>IF(S457="","",S457/T457-1)</f>
        <v/>
      </c>
      <c r="V457" s="11" t="n"/>
      <c r="W457" s="5" t="n"/>
    </row>
    <row r="458">
      <c r="A458" s="5" t="n"/>
      <c r="B458" s="29" t="n"/>
      <c r="C458" s="5" t="n"/>
      <c r="D458" s="5" t="n"/>
      <c r="E458" s="5" t="n"/>
      <c r="F458" s="30" t="n"/>
      <c r="G458" s="30" t="n"/>
      <c r="H458" s="30" t="n"/>
      <c r="I458" s="31" t="n"/>
      <c r="J458" s="24">
        <f>IF(OR(F458="",I458=""),"",F458*I458)</f>
        <v/>
      </c>
      <c r="K458" s="24">
        <f>IF(OR(F458="",G458="",I458=""),"",(F458-G458)*I458)</f>
        <v/>
      </c>
      <c r="L458" s="11" t="n"/>
      <c r="M458" s="5" t="n"/>
      <c r="N458" s="29" t="n"/>
      <c r="O458" s="30" t="n"/>
      <c r="P458" s="26">
        <f>IF(OR(O458="",F458="",I458=""),"",(O458-F458)*I458)</f>
        <v/>
      </c>
      <c r="Q458" s="27">
        <f>IF(OR(P458="",K458="",K458=0),"",P458/K458)</f>
        <v/>
      </c>
      <c r="R458" s="5" t="n"/>
      <c r="S458" s="24">
        <f>IF(P458="","",StartCap+SUM(P$2:P458))</f>
        <v/>
      </c>
      <c r="T458" s="24">
        <f>IF(S458="","",MAX(StartCap,MAX(S$2:S458)))</f>
        <v/>
      </c>
      <c r="U458" s="28">
        <f>IF(S458="","",S458/T458-1)</f>
        <v/>
      </c>
      <c r="V458" s="11" t="n"/>
      <c r="W458" s="5" t="n"/>
    </row>
    <row r="459">
      <c r="A459" s="5" t="n"/>
      <c r="B459" s="29" t="n"/>
      <c r="C459" s="5" t="n"/>
      <c r="D459" s="5" t="n"/>
      <c r="E459" s="5" t="n"/>
      <c r="F459" s="30" t="n"/>
      <c r="G459" s="30" t="n"/>
      <c r="H459" s="30" t="n"/>
      <c r="I459" s="31" t="n"/>
      <c r="J459" s="24">
        <f>IF(OR(F459="",I459=""),"",F459*I459)</f>
        <v/>
      </c>
      <c r="K459" s="24">
        <f>IF(OR(F459="",G459="",I459=""),"",(F459-G459)*I459)</f>
        <v/>
      </c>
      <c r="L459" s="11" t="n"/>
      <c r="M459" s="5" t="n"/>
      <c r="N459" s="29" t="n"/>
      <c r="O459" s="30" t="n"/>
      <c r="P459" s="26">
        <f>IF(OR(O459="",F459="",I459=""),"",(O459-F459)*I459)</f>
        <v/>
      </c>
      <c r="Q459" s="27">
        <f>IF(OR(P459="",K459="",K459=0),"",P459/K459)</f>
        <v/>
      </c>
      <c r="R459" s="5" t="n"/>
      <c r="S459" s="24">
        <f>IF(P459="","",StartCap+SUM(P$2:P459))</f>
        <v/>
      </c>
      <c r="T459" s="24">
        <f>IF(S459="","",MAX(StartCap,MAX(S$2:S459)))</f>
        <v/>
      </c>
      <c r="U459" s="28">
        <f>IF(S459="","",S459/T459-1)</f>
        <v/>
      </c>
      <c r="V459" s="11" t="n"/>
      <c r="W459" s="5" t="n"/>
    </row>
    <row r="460">
      <c r="A460" s="5" t="n"/>
      <c r="B460" s="29" t="n"/>
      <c r="C460" s="5" t="n"/>
      <c r="D460" s="5" t="n"/>
      <c r="E460" s="5" t="n"/>
      <c r="F460" s="30" t="n"/>
      <c r="G460" s="30" t="n"/>
      <c r="H460" s="30" t="n"/>
      <c r="I460" s="31" t="n"/>
      <c r="J460" s="24">
        <f>IF(OR(F460="",I460=""),"",F460*I460)</f>
        <v/>
      </c>
      <c r="K460" s="24">
        <f>IF(OR(F460="",G460="",I460=""),"",(F460-G460)*I460)</f>
        <v/>
      </c>
      <c r="L460" s="11" t="n"/>
      <c r="M460" s="5" t="n"/>
      <c r="N460" s="29" t="n"/>
      <c r="O460" s="30" t="n"/>
      <c r="P460" s="26">
        <f>IF(OR(O460="",F460="",I460=""),"",(O460-F460)*I460)</f>
        <v/>
      </c>
      <c r="Q460" s="27">
        <f>IF(OR(P460="",K460="",K460=0),"",P460/K460)</f>
        <v/>
      </c>
      <c r="R460" s="5" t="n"/>
      <c r="S460" s="24">
        <f>IF(P460="","",StartCap+SUM(P$2:P460))</f>
        <v/>
      </c>
      <c r="T460" s="24">
        <f>IF(S460="","",MAX(StartCap,MAX(S$2:S460)))</f>
        <v/>
      </c>
      <c r="U460" s="28">
        <f>IF(S460="","",S460/T460-1)</f>
        <v/>
      </c>
      <c r="V460" s="11" t="n"/>
      <c r="W460" s="5" t="n"/>
    </row>
    <row r="461">
      <c r="A461" s="5" t="n"/>
      <c r="B461" s="29" t="n"/>
      <c r="C461" s="5" t="n"/>
      <c r="D461" s="5" t="n"/>
      <c r="E461" s="5" t="n"/>
      <c r="F461" s="30" t="n"/>
      <c r="G461" s="30" t="n"/>
      <c r="H461" s="30" t="n"/>
      <c r="I461" s="31" t="n"/>
      <c r="J461" s="24">
        <f>IF(OR(F461="",I461=""),"",F461*I461)</f>
        <v/>
      </c>
      <c r="K461" s="24">
        <f>IF(OR(F461="",G461="",I461=""),"",(F461-G461)*I461)</f>
        <v/>
      </c>
      <c r="L461" s="11" t="n"/>
      <c r="M461" s="5" t="n"/>
      <c r="N461" s="29" t="n"/>
      <c r="O461" s="30" t="n"/>
      <c r="P461" s="26">
        <f>IF(OR(O461="",F461="",I461=""),"",(O461-F461)*I461)</f>
        <v/>
      </c>
      <c r="Q461" s="27">
        <f>IF(OR(P461="",K461="",K461=0),"",P461/K461)</f>
        <v/>
      </c>
      <c r="R461" s="5" t="n"/>
      <c r="S461" s="24">
        <f>IF(P461="","",StartCap+SUM(P$2:P461))</f>
        <v/>
      </c>
      <c r="T461" s="24">
        <f>IF(S461="","",MAX(StartCap,MAX(S$2:S461)))</f>
        <v/>
      </c>
      <c r="U461" s="28">
        <f>IF(S461="","",S461/T461-1)</f>
        <v/>
      </c>
      <c r="V461" s="11" t="n"/>
      <c r="W461" s="5" t="n"/>
    </row>
    <row r="462">
      <c r="A462" s="5" t="n"/>
      <c r="B462" s="29" t="n"/>
      <c r="C462" s="5" t="n"/>
      <c r="D462" s="5" t="n"/>
      <c r="E462" s="5" t="n"/>
      <c r="F462" s="30" t="n"/>
      <c r="G462" s="30" t="n"/>
      <c r="H462" s="30" t="n"/>
      <c r="I462" s="31" t="n"/>
      <c r="J462" s="24">
        <f>IF(OR(F462="",I462=""),"",F462*I462)</f>
        <v/>
      </c>
      <c r="K462" s="24">
        <f>IF(OR(F462="",G462="",I462=""),"",(F462-G462)*I462)</f>
        <v/>
      </c>
      <c r="L462" s="11" t="n"/>
      <c r="M462" s="5" t="n"/>
      <c r="N462" s="29" t="n"/>
      <c r="O462" s="30" t="n"/>
      <c r="P462" s="26">
        <f>IF(OR(O462="",F462="",I462=""),"",(O462-F462)*I462)</f>
        <v/>
      </c>
      <c r="Q462" s="27">
        <f>IF(OR(P462="",K462="",K462=0),"",P462/K462)</f>
        <v/>
      </c>
      <c r="R462" s="5" t="n"/>
      <c r="S462" s="24">
        <f>IF(P462="","",StartCap+SUM(P$2:P462))</f>
        <v/>
      </c>
      <c r="T462" s="24">
        <f>IF(S462="","",MAX(StartCap,MAX(S$2:S462)))</f>
        <v/>
      </c>
      <c r="U462" s="28">
        <f>IF(S462="","",S462/T462-1)</f>
        <v/>
      </c>
      <c r="V462" s="11" t="n"/>
      <c r="W462" s="5" t="n"/>
    </row>
    <row r="463">
      <c r="A463" s="5" t="n"/>
      <c r="B463" s="29" t="n"/>
      <c r="C463" s="5" t="n"/>
      <c r="D463" s="5" t="n"/>
      <c r="E463" s="5" t="n"/>
      <c r="F463" s="30" t="n"/>
      <c r="G463" s="30" t="n"/>
      <c r="H463" s="30" t="n"/>
      <c r="I463" s="31" t="n"/>
      <c r="J463" s="24">
        <f>IF(OR(F463="",I463=""),"",F463*I463)</f>
        <v/>
      </c>
      <c r="K463" s="24">
        <f>IF(OR(F463="",G463="",I463=""),"",(F463-G463)*I463)</f>
        <v/>
      </c>
      <c r="L463" s="11" t="n"/>
      <c r="M463" s="5" t="n"/>
      <c r="N463" s="29" t="n"/>
      <c r="O463" s="30" t="n"/>
      <c r="P463" s="26">
        <f>IF(OR(O463="",F463="",I463=""),"",(O463-F463)*I463)</f>
        <v/>
      </c>
      <c r="Q463" s="27">
        <f>IF(OR(P463="",K463="",K463=0),"",P463/K463)</f>
        <v/>
      </c>
      <c r="R463" s="5" t="n"/>
      <c r="S463" s="24">
        <f>IF(P463="","",StartCap+SUM(P$2:P463))</f>
        <v/>
      </c>
      <c r="T463" s="24">
        <f>IF(S463="","",MAX(StartCap,MAX(S$2:S463)))</f>
        <v/>
      </c>
      <c r="U463" s="28">
        <f>IF(S463="","",S463/T463-1)</f>
        <v/>
      </c>
      <c r="V463" s="11" t="n"/>
      <c r="W463" s="5" t="n"/>
    </row>
    <row r="464">
      <c r="A464" s="5" t="n"/>
      <c r="B464" s="29" t="n"/>
      <c r="C464" s="5" t="n"/>
      <c r="D464" s="5" t="n"/>
      <c r="E464" s="5" t="n"/>
      <c r="F464" s="30" t="n"/>
      <c r="G464" s="30" t="n"/>
      <c r="H464" s="30" t="n"/>
      <c r="I464" s="31" t="n"/>
      <c r="J464" s="24">
        <f>IF(OR(F464="",I464=""),"",F464*I464)</f>
        <v/>
      </c>
      <c r="K464" s="24">
        <f>IF(OR(F464="",G464="",I464=""),"",(F464-G464)*I464)</f>
        <v/>
      </c>
      <c r="L464" s="11" t="n"/>
      <c r="M464" s="5" t="n"/>
      <c r="N464" s="29" t="n"/>
      <c r="O464" s="30" t="n"/>
      <c r="P464" s="26">
        <f>IF(OR(O464="",F464="",I464=""),"",(O464-F464)*I464)</f>
        <v/>
      </c>
      <c r="Q464" s="27">
        <f>IF(OR(P464="",K464="",K464=0),"",P464/K464)</f>
        <v/>
      </c>
      <c r="R464" s="5" t="n"/>
      <c r="S464" s="24">
        <f>IF(P464="","",StartCap+SUM(P$2:P464))</f>
        <v/>
      </c>
      <c r="T464" s="24">
        <f>IF(S464="","",MAX(StartCap,MAX(S$2:S464)))</f>
        <v/>
      </c>
      <c r="U464" s="28">
        <f>IF(S464="","",S464/T464-1)</f>
        <v/>
      </c>
      <c r="V464" s="11" t="n"/>
      <c r="W464" s="5" t="n"/>
    </row>
    <row r="465">
      <c r="A465" s="5" t="n"/>
      <c r="B465" s="29" t="n"/>
      <c r="C465" s="5" t="n"/>
      <c r="D465" s="5" t="n"/>
      <c r="E465" s="5" t="n"/>
      <c r="F465" s="30" t="n"/>
      <c r="G465" s="30" t="n"/>
      <c r="H465" s="30" t="n"/>
      <c r="I465" s="31" t="n"/>
      <c r="J465" s="24">
        <f>IF(OR(F465="",I465=""),"",F465*I465)</f>
        <v/>
      </c>
      <c r="K465" s="24">
        <f>IF(OR(F465="",G465="",I465=""),"",(F465-G465)*I465)</f>
        <v/>
      </c>
      <c r="L465" s="11" t="n"/>
      <c r="M465" s="5" t="n"/>
      <c r="N465" s="29" t="n"/>
      <c r="O465" s="30" t="n"/>
      <c r="P465" s="26">
        <f>IF(OR(O465="",F465="",I465=""),"",(O465-F465)*I465)</f>
        <v/>
      </c>
      <c r="Q465" s="27">
        <f>IF(OR(P465="",K465="",K465=0),"",P465/K465)</f>
        <v/>
      </c>
      <c r="R465" s="5" t="n"/>
      <c r="S465" s="24">
        <f>IF(P465="","",StartCap+SUM(P$2:P465))</f>
        <v/>
      </c>
      <c r="T465" s="24">
        <f>IF(S465="","",MAX(StartCap,MAX(S$2:S465)))</f>
        <v/>
      </c>
      <c r="U465" s="28">
        <f>IF(S465="","",S465/T465-1)</f>
        <v/>
      </c>
      <c r="V465" s="11" t="n"/>
      <c r="W465" s="5" t="n"/>
    </row>
    <row r="466">
      <c r="A466" s="5" t="n"/>
      <c r="B466" s="29" t="n"/>
      <c r="C466" s="5" t="n"/>
      <c r="D466" s="5" t="n"/>
      <c r="E466" s="5" t="n"/>
      <c r="F466" s="30" t="n"/>
      <c r="G466" s="30" t="n"/>
      <c r="H466" s="30" t="n"/>
      <c r="I466" s="31" t="n"/>
      <c r="J466" s="24">
        <f>IF(OR(F466="",I466=""),"",F466*I466)</f>
        <v/>
      </c>
      <c r="K466" s="24">
        <f>IF(OR(F466="",G466="",I466=""),"",(F466-G466)*I466)</f>
        <v/>
      </c>
      <c r="L466" s="11" t="n"/>
      <c r="M466" s="5" t="n"/>
      <c r="N466" s="29" t="n"/>
      <c r="O466" s="30" t="n"/>
      <c r="P466" s="26">
        <f>IF(OR(O466="",F466="",I466=""),"",(O466-F466)*I466)</f>
        <v/>
      </c>
      <c r="Q466" s="27">
        <f>IF(OR(P466="",K466="",K466=0),"",P466/K466)</f>
        <v/>
      </c>
      <c r="R466" s="5" t="n"/>
      <c r="S466" s="24">
        <f>IF(P466="","",StartCap+SUM(P$2:P466))</f>
        <v/>
      </c>
      <c r="T466" s="24">
        <f>IF(S466="","",MAX(StartCap,MAX(S$2:S466)))</f>
        <v/>
      </c>
      <c r="U466" s="28">
        <f>IF(S466="","",S466/T466-1)</f>
        <v/>
      </c>
      <c r="V466" s="11" t="n"/>
      <c r="W466" s="5" t="n"/>
    </row>
    <row r="467">
      <c r="A467" s="5" t="n"/>
      <c r="B467" s="29" t="n"/>
      <c r="C467" s="5" t="n"/>
      <c r="D467" s="5" t="n"/>
      <c r="E467" s="5" t="n"/>
      <c r="F467" s="30" t="n"/>
      <c r="G467" s="30" t="n"/>
      <c r="H467" s="30" t="n"/>
      <c r="I467" s="31" t="n"/>
      <c r="J467" s="24">
        <f>IF(OR(F467="",I467=""),"",F467*I467)</f>
        <v/>
      </c>
      <c r="K467" s="24">
        <f>IF(OR(F467="",G467="",I467=""),"",(F467-G467)*I467)</f>
        <v/>
      </c>
      <c r="L467" s="11" t="n"/>
      <c r="M467" s="5" t="n"/>
      <c r="N467" s="29" t="n"/>
      <c r="O467" s="30" t="n"/>
      <c r="P467" s="26">
        <f>IF(OR(O467="",F467="",I467=""),"",(O467-F467)*I467)</f>
        <v/>
      </c>
      <c r="Q467" s="27">
        <f>IF(OR(P467="",K467="",K467=0),"",P467/K467)</f>
        <v/>
      </c>
      <c r="R467" s="5" t="n"/>
      <c r="S467" s="24">
        <f>IF(P467="","",StartCap+SUM(P$2:P467))</f>
        <v/>
      </c>
      <c r="T467" s="24">
        <f>IF(S467="","",MAX(StartCap,MAX(S$2:S467)))</f>
        <v/>
      </c>
      <c r="U467" s="28">
        <f>IF(S467="","",S467/T467-1)</f>
        <v/>
      </c>
      <c r="V467" s="11" t="n"/>
      <c r="W467" s="5" t="n"/>
    </row>
    <row r="468">
      <c r="A468" s="5" t="n"/>
      <c r="B468" s="29" t="n"/>
      <c r="C468" s="5" t="n"/>
      <c r="D468" s="5" t="n"/>
      <c r="E468" s="5" t="n"/>
      <c r="F468" s="30" t="n"/>
      <c r="G468" s="30" t="n"/>
      <c r="H468" s="30" t="n"/>
      <c r="I468" s="31" t="n"/>
      <c r="J468" s="24">
        <f>IF(OR(F468="",I468=""),"",F468*I468)</f>
        <v/>
      </c>
      <c r="K468" s="24">
        <f>IF(OR(F468="",G468="",I468=""),"",(F468-G468)*I468)</f>
        <v/>
      </c>
      <c r="L468" s="11" t="n"/>
      <c r="M468" s="5" t="n"/>
      <c r="N468" s="29" t="n"/>
      <c r="O468" s="30" t="n"/>
      <c r="P468" s="26">
        <f>IF(OR(O468="",F468="",I468=""),"",(O468-F468)*I468)</f>
        <v/>
      </c>
      <c r="Q468" s="27">
        <f>IF(OR(P468="",K468="",K468=0),"",P468/K468)</f>
        <v/>
      </c>
      <c r="R468" s="5" t="n"/>
      <c r="S468" s="24">
        <f>IF(P468="","",StartCap+SUM(P$2:P468))</f>
        <v/>
      </c>
      <c r="T468" s="24">
        <f>IF(S468="","",MAX(StartCap,MAX(S$2:S468)))</f>
        <v/>
      </c>
      <c r="U468" s="28">
        <f>IF(S468="","",S468/T468-1)</f>
        <v/>
      </c>
      <c r="V468" s="11" t="n"/>
      <c r="W468" s="5" t="n"/>
    </row>
    <row r="469">
      <c r="A469" s="5" t="n"/>
      <c r="B469" s="29" t="n"/>
      <c r="C469" s="5" t="n"/>
      <c r="D469" s="5" t="n"/>
      <c r="E469" s="5" t="n"/>
      <c r="F469" s="30" t="n"/>
      <c r="G469" s="30" t="n"/>
      <c r="H469" s="30" t="n"/>
      <c r="I469" s="31" t="n"/>
      <c r="J469" s="24">
        <f>IF(OR(F469="",I469=""),"",F469*I469)</f>
        <v/>
      </c>
      <c r="K469" s="24">
        <f>IF(OR(F469="",G469="",I469=""),"",(F469-G469)*I469)</f>
        <v/>
      </c>
      <c r="L469" s="11" t="n"/>
      <c r="M469" s="5" t="n"/>
      <c r="N469" s="29" t="n"/>
      <c r="O469" s="30" t="n"/>
      <c r="P469" s="26">
        <f>IF(OR(O469="",F469="",I469=""),"",(O469-F469)*I469)</f>
        <v/>
      </c>
      <c r="Q469" s="27">
        <f>IF(OR(P469="",K469="",K469=0),"",P469/K469)</f>
        <v/>
      </c>
      <c r="R469" s="5" t="n"/>
      <c r="S469" s="24">
        <f>IF(P469="","",StartCap+SUM(P$2:P469))</f>
        <v/>
      </c>
      <c r="T469" s="24">
        <f>IF(S469="","",MAX(StartCap,MAX(S$2:S469)))</f>
        <v/>
      </c>
      <c r="U469" s="28">
        <f>IF(S469="","",S469/T469-1)</f>
        <v/>
      </c>
      <c r="V469" s="11" t="n"/>
      <c r="W469" s="5" t="n"/>
    </row>
    <row r="470">
      <c r="A470" s="5" t="n"/>
      <c r="B470" s="29" t="n"/>
      <c r="C470" s="5" t="n"/>
      <c r="D470" s="5" t="n"/>
      <c r="E470" s="5" t="n"/>
      <c r="F470" s="30" t="n"/>
      <c r="G470" s="30" t="n"/>
      <c r="H470" s="30" t="n"/>
      <c r="I470" s="31" t="n"/>
      <c r="J470" s="24">
        <f>IF(OR(F470="",I470=""),"",F470*I470)</f>
        <v/>
      </c>
      <c r="K470" s="24">
        <f>IF(OR(F470="",G470="",I470=""),"",(F470-G470)*I470)</f>
        <v/>
      </c>
      <c r="L470" s="11" t="n"/>
      <c r="M470" s="5" t="n"/>
      <c r="N470" s="29" t="n"/>
      <c r="O470" s="30" t="n"/>
      <c r="P470" s="26">
        <f>IF(OR(O470="",F470="",I470=""),"",(O470-F470)*I470)</f>
        <v/>
      </c>
      <c r="Q470" s="27">
        <f>IF(OR(P470="",K470="",K470=0),"",P470/K470)</f>
        <v/>
      </c>
      <c r="R470" s="5" t="n"/>
      <c r="S470" s="24">
        <f>IF(P470="","",StartCap+SUM(P$2:P470))</f>
        <v/>
      </c>
      <c r="T470" s="24">
        <f>IF(S470="","",MAX(StartCap,MAX(S$2:S470)))</f>
        <v/>
      </c>
      <c r="U470" s="28">
        <f>IF(S470="","",S470/T470-1)</f>
        <v/>
      </c>
      <c r="V470" s="11" t="n"/>
      <c r="W470" s="5" t="n"/>
    </row>
    <row r="471">
      <c r="A471" s="5" t="n"/>
      <c r="B471" s="29" t="n"/>
      <c r="C471" s="5" t="n"/>
      <c r="D471" s="5" t="n"/>
      <c r="E471" s="5" t="n"/>
      <c r="F471" s="30" t="n"/>
      <c r="G471" s="30" t="n"/>
      <c r="H471" s="30" t="n"/>
      <c r="I471" s="31" t="n"/>
      <c r="J471" s="24">
        <f>IF(OR(F471="",I471=""),"",F471*I471)</f>
        <v/>
      </c>
      <c r="K471" s="24">
        <f>IF(OR(F471="",G471="",I471=""),"",(F471-G471)*I471)</f>
        <v/>
      </c>
      <c r="L471" s="11" t="n"/>
      <c r="M471" s="5" t="n"/>
      <c r="N471" s="29" t="n"/>
      <c r="O471" s="30" t="n"/>
      <c r="P471" s="26">
        <f>IF(OR(O471="",F471="",I471=""),"",(O471-F471)*I471)</f>
        <v/>
      </c>
      <c r="Q471" s="27">
        <f>IF(OR(P471="",K471="",K471=0),"",P471/K471)</f>
        <v/>
      </c>
      <c r="R471" s="5" t="n"/>
      <c r="S471" s="24">
        <f>IF(P471="","",StartCap+SUM(P$2:P471))</f>
        <v/>
      </c>
      <c r="T471" s="24">
        <f>IF(S471="","",MAX(StartCap,MAX(S$2:S471)))</f>
        <v/>
      </c>
      <c r="U471" s="28">
        <f>IF(S471="","",S471/T471-1)</f>
        <v/>
      </c>
      <c r="V471" s="11" t="n"/>
      <c r="W471" s="5" t="n"/>
    </row>
    <row r="472">
      <c r="A472" s="5" t="n"/>
      <c r="B472" s="29" t="n"/>
      <c r="C472" s="5" t="n"/>
      <c r="D472" s="5" t="n"/>
      <c r="E472" s="5" t="n"/>
      <c r="F472" s="30" t="n"/>
      <c r="G472" s="30" t="n"/>
      <c r="H472" s="30" t="n"/>
      <c r="I472" s="31" t="n"/>
      <c r="J472" s="24">
        <f>IF(OR(F472="",I472=""),"",F472*I472)</f>
        <v/>
      </c>
      <c r="K472" s="24">
        <f>IF(OR(F472="",G472="",I472=""),"",(F472-G472)*I472)</f>
        <v/>
      </c>
      <c r="L472" s="11" t="n"/>
      <c r="M472" s="5" t="n"/>
      <c r="N472" s="29" t="n"/>
      <c r="O472" s="30" t="n"/>
      <c r="P472" s="26">
        <f>IF(OR(O472="",F472="",I472=""),"",(O472-F472)*I472)</f>
        <v/>
      </c>
      <c r="Q472" s="27">
        <f>IF(OR(P472="",K472="",K472=0),"",P472/K472)</f>
        <v/>
      </c>
      <c r="R472" s="5" t="n"/>
      <c r="S472" s="24">
        <f>IF(P472="","",StartCap+SUM(P$2:P472))</f>
        <v/>
      </c>
      <c r="T472" s="24">
        <f>IF(S472="","",MAX(StartCap,MAX(S$2:S472)))</f>
        <v/>
      </c>
      <c r="U472" s="28">
        <f>IF(S472="","",S472/T472-1)</f>
        <v/>
      </c>
      <c r="V472" s="11" t="n"/>
      <c r="W472" s="5" t="n"/>
    </row>
    <row r="473">
      <c r="A473" s="5" t="n"/>
      <c r="B473" s="29" t="n"/>
      <c r="C473" s="5" t="n"/>
      <c r="D473" s="5" t="n"/>
      <c r="E473" s="5" t="n"/>
      <c r="F473" s="30" t="n"/>
      <c r="G473" s="30" t="n"/>
      <c r="H473" s="30" t="n"/>
      <c r="I473" s="31" t="n"/>
      <c r="J473" s="24">
        <f>IF(OR(F473="",I473=""),"",F473*I473)</f>
        <v/>
      </c>
      <c r="K473" s="24">
        <f>IF(OR(F473="",G473="",I473=""),"",(F473-G473)*I473)</f>
        <v/>
      </c>
      <c r="L473" s="11" t="n"/>
      <c r="M473" s="5" t="n"/>
      <c r="N473" s="29" t="n"/>
      <c r="O473" s="30" t="n"/>
      <c r="P473" s="26">
        <f>IF(OR(O473="",F473="",I473=""),"",(O473-F473)*I473)</f>
        <v/>
      </c>
      <c r="Q473" s="27">
        <f>IF(OR(P473="",K473="",K473=0),"",P473/K473)</f>
        <v/>
      </c>
      <c r="R473" s="5" t="n"/>
      <c r="S473" s="24">
        <f>IF(P473="","",StartCap+SUM(P$2:P473))</f>
        <v/>
      </c>
      <c r="T473" s="24">
        <f>IF(S473="","",MAX(StartCap,MAX(S$2:S473)))</f>
        <v/>
      </c>
      <c r="U473" s="28">
        <f>IF(S473="","",S473/T473-1)</f>
        <v/>
      </c>
      <c r="V473" s="11" t="n"/>
      <c r="W473" s="5" t="n"/>
    </row>
    <row r="474">
      <c r="A474" s="5" t="n"/>
      <c r="B474" s="29" t="n"/>
      <c r="C474" s="5" t="n"/>
      <c r="D474" s="5" t="n"/>
      <c r="E474" s="5" t="n"/>
      <c r="F474" s="30" t="n"/>
      <c r="G474" s="30" t="n"/>
      <c r="H474" s="30" t="n"/>
      <c r="I474" s="31" t="n"/>
      <c r="J474" s="24">
        <f>IF(OR(F474="",I474=""),"",F474*I474)</f>
        <v/>
      </c>
      <c r="K474" s="24">
        <f>IF(OR(F474="",G474="",I474=""),"",(F474-G474)*I474)</f>
        <v/>
      </c>
      <c r="L474" s="11" t="n"/>
      <c r="M474" s="5" t="n"/>
      <c r="N474" s="29" t="n"/>
      <c r="O474" s="30" t="n"/>
      <c r="P474" s="26">
        <f>IF(OR(O474="",F474="",I474=""),"",(O474-F474)*I474)</f>
        <v/>
      </c>
      <c r="Q474" s="27">
        <f>IF(OR(P474="",K474="",K474=0),"",P474/K474)</f>
        <v/>
      </c>
      <c r="R474" s="5" t="n"/>
      <c r="S474" s="24">
        <f>IF(P474="","",StartCap+SUM(P$2:P474))</f>
        <v/>
      </c>
      <c r="T474" s="24">
        <f>IF(S474="","",MAX(StartCap,MAX(S$2:S474)))</f>
        <v/>
      </c>
      <c r="U474" s="28">
        <f>IF(S474="","",S474/T474-1)</f>
        <v/>
      </c>
      <c r="V474" s="11" t="n"/>
      <c r="W474" s="5" t="n"/>
    </row>
    <row r="475">
      <c r="A475" s="5" t="n"/>
      <c r="B475" s="29" t="n"/>
      <c r="C475" s="5" t="n"/>
      <c r="D475" s="5" t="n"/>
      <c r="E475" s="5" t="n"/>
      <c r="F475" s="30" t="n"/>
      <c r="G475" s="30" t="n"/>
      <c r="H475" s="30" t="n"/>
      <c r="I475" s="31" t="n"/>
      <c r="J475" s="24">
        <f>IF(OR(F475="",I475=""),"",F475*I475)</f>
        <v/>
      </c>
      <c r="K475" s="24">
        <f>IF(OR(F475="",G475="",I475=""),"",(F475-G475)*I475)</f>
        <v/>
      </c>
      <c r="L475" s="11" t="n"/>
      <c r="M475" s="5" t="n"/>
      <c r="N475" s="29" t="n"/>
      <c r="O475" s="30" t="n"/>
      <c r="P475" s="26">
        <f>IF(OR(O475="",F475="",I475=""),"",(O475-F475)*I475)</f>
        <v/>
      </c>
      <c r="Q475" s="27">
        <f>IF(OR(P475="",K475="",K475=0),"",P475/K475)</f>
        <v/>
      </c>
      <c r="R475" s="5" t="n"/>
      <c r="S475" s="24">
        <f>IF(P475="","",StartCap+SUM(P$2:P475))</f>
        <v/>
      </c>
      <c r="T475" s="24">
        <f>IF(S475="","",MAX(StartCap,MAX(S$2:S475)))</f>
        <v/>
      </c>
      <c r="U475" s="28">
        <f>IF(S475="","",S475/T475-1)</f>
        <v/>
      </c>
      <c r="V475" s="11" t="n"/>
      <c r="W475" s="5" t="n"/>
    </row>
    <row r="476">
      <c r="A476" s="5" t="n"/>
      <c r="B476" s="29" t="n"/>
      <c r="C476" s="5" t="n"/>
      <c r="D476" s="5" t="n"/>
      <c r="E476" s="5" t="n"/>
      <c r="F476" s="30" t="n"/>
      <c r="G476" s="30" t="n"/>
      <c r="H476" s="30" t="n"/>
      <c r="I476" s="31" t="n"/>
      <c r="J476" s="24">
        <f>IF(OR(F476="",I476=""),"",F476*I476)</f>
        <v/>
      </c>
      <c r="K476" s="24">
        <f>IF(OR(F476="",G476="",I476=""),"",(F476-G476)*I476)</f>
        <v/>
      </c>
      <c r="L476" s="11" t="n"/>
      <c r="M476" s="5" t="n"/>
      <c r="N476" s="29" t="n"/>
      <c r="O476" s="30" t="n"/>
      <c r="P476" s="26">
        <f>IF(OR(O476="",F476="",I476=""),"",(O476-F476)*I476)</f>
        <v/>
      </c>
      <c r="Q476" s="27">
        <f>IF(OR(P476="",K476="",K476=0),"",P476/K476)</f>
        <v/>
      </c>
      <c r="R476" s="5" t="n"/>
      <c r="S476" s="24">
        <f>IF(P476="","",StartCap+SUM(P$2:P476))</f>
        <v/>
      </c>
      <c r="T476" s="24">
        <f>IF(S476="","",MAX(StartCap,MAX(S$2:S476)))</f>
        <v/>
      </c>
      <c r="U476" s="28">
        <f>IF(S476="","",S476/T476-1)</f>
        <v/>
      </c>
      <c r="V476" s="11" t="n"/>
      <c r="W476" s="5" t="n"/>
    </row>
    <row r="477">
      <c r="A477" s="5" t="n"/>
      <c r="B477" s="29" t="n"/>
      <c r="C477" s="5" t="n"/>
      <c r="D477" s="5" t="n"/>
      <c r="E477" s="5" t="n"/>
      <c r="F477" s="30" t="n"/>
      <c r="G477" s="30" t="n"/>
      <c r="H477" s="30" t="n"/>
      <c r="I477" s="31" t="n"/>
      <c r="J477" s="24">
        <f>IF(OR(F477="",I477=""),"",F477*I477)</f>
        <v/>
      </c>
      <c r="K477" s="24">
        <f>IF(OR(F477="",G477="",I477=""),"",(F477-G477)*I477)</f>
        <v/>
      </c>
      <c r="L477" s="11" t="n"/>
      <c r="M477" s="5" t="n"/>
      <c r="N477" s="29" t="n"/>
      <c r="O477" s="30" t="n"/>
      <c r="P477" s="26">
        <f>IF(OR(O477="",F477="",I477=""),"",(O477-F477)*I477)</f>
        <v/>
      </c>
      <c r="Q477" s="27">
        <f>IF(OR(P477="",K477="",K477=0),"",P477/K477)</f>
        <v/>
      </c>
      <c r="R477" s="5" t="n"/>
      <c r="S477" s="24">
        <f>IF(P477="","",StartCap+SUM(P$2:P477))</f>
        <v/>
      </c>
      <c r="T477" s="24">
        <f>IF(S477="","",MAX(StartCap,MAX(S$2:S477)))</f>
        <v/>
      </c>
      <c r="U477" s="28">
        <f>IF(S477="","",S477/T477-1)</f>
        <v/>
      </c>
      <c r="V477" s="11" t="n"/>
      <c r="W477" s="5" t="n"/>
    </row>
    <row r="478">
      <c r="A478" s="5" t="n"/>
      <c r="B478" s="29" t="n"/>
      <c r="C478" s="5" t="n"/>
      <c r="D478" s="5" t="n"/>
      <c r="E478" s="5" t="n"/>
      <c r="F478" s="30" t="n"/>
      <c r="G478" s="30" t="n"/>
      <c r="H478" s="30" t="n"/>
      <c r="I478" s="31" t="n"/>
      <c r="J478" s="24">
        <f>IF(OR(F478="",I478=""),"",F478*I478)</f>
        <v/>
      </c>
      <c r="K478" s="24">
        <f>IF(OR(F478="",G478="",I478=""),"",(F478-G478)*I478)</f>
        <v/>
      </c>
      <c r="L478" s="11" t="n"/>
      <c r="M478" s="5" t="n"/>
      <c r="N478" s="29" t="n"/>
      <c r="O478" s="30" t="n"/>
      <c r="P478" s="26">
        <f>IF(OR(O478="",F478="",I478=""),"",(O478-F478)*I478)</f>
        <v/>
      </c>
      <c r="Q478" s="27">
        <f>IF(OR(P478="",K478="",K478=0),"",P478/K478)</f>
        <v/>
      </c>
      <c r="R478" s="5" t="n"/>
      <c r="S478" s="24">
        <f>IF(P478="","",StartCap+SUM(P$2:P478))</f>
        <v/>
      </c>
      <c r="T478" s="24">
        <f>IF(S478="","",MAX(StartCap,MAX(S$2:S478)))</f>
        <v/>
      </c>
      <c r="U478" s="28">
        <f>IF(S478="","",S478/T478-1)</f>
        <v/>
      </c>
      <c r="V478" s="11" t="n"/>
      <c r="W478" s="5" t="n"/>
    </row>
    <row r="479">
      <c r="A479" s="5" t="n"/>
      <c r="B479" s="29" t="n"/>
      <c r="C479" s="5" t="n"/>
      <c r="D479" s="5" t="n"/>
      <c r="E479" s="5" t="n"/>
      <c r="F479" s="30" t="n"/>
      <c r="G479" s="30" t="n"/>
      <c r="H479" s="30" t="n"/>
      <c r="I479" s="31" t="n"/>
      <c r="J479" s="24">
        <f>IF(OR(F479="",I479=""),"",F479*I479)</f>
        <v/>
      </c>
      <c r="K479" s="24">
        <f>IF(OR(F479="",G479="",I479=""),"",(F479-G479)*I479)</f>
        <v/>
      </c>
      <c r="L479" s="11" t="n"/>
      <c r="M479" s="5" t="n"/>
      <c r="N479" s="29" t="n"/>
      <c r="O479" s="30" t="n"/>
      <c r="P479" s="26">
        <f>IF(OR(O479="",F479="",I479=""),"",(O479-F479)*I479)</f>
        <v/>
      </c>
      <c r="Q479" s="27">
        <f>IF(OR(P479="",K479="",K479=0),"",P479/K479)</f>
        <v/>
      </c>
      <c r="R479" s="5" t="n"/>
      <c r="S479" s="24">
        <f>IF(P479="","",StartCap+SUM(P$2:P479))</f>
        <v/>
      </c>
      <c r="T479" s="24">
        <f>IF(S479="","",MAX(StartCap,MAX(S$2:S479)))</f>
        <v/>
      </c>
      <c r="U479" s="28">
        <f>IF(S479="","",S479/T479-1)</f>
        <v/>
      </c>
      <c r="V479" s="11" t="n"/>
      <c r="W479" s="5" t="n"/>
    </row>
    <row r="480">
      <c r="A480" s="5" t="n"/>
      <c r="B480" s="29" t="n"/>
      <c r="C480" s="5" t="n"/>
      <c r="D480" s="5" t="n"/>
      <c r="E480" s="5" t="n"/>
      <c r="F480" s="30" t="n"/>
      <c r="G480" s="30" t="n"/>
      <c r="H480" s="30" t="n"/>
      <c r="I480" s="31" t="n"/>
      <c r="J480" s="24">
        <f>IF(OR(F480="",I480=""),"",F480*I480)</f>
        <v/>
      </c>
      <c r="K480" s="24">
        <f>IF(OR(F480="",G480="",I480=""),"",(F480-G480)*I480)</f>
        <v/>
      </c>
      <c r="L480" s="11" t="n"/>
      <c r="M480" s="5" t="n"/>
      <c r="N480" s="29" t="n"/>
      <c r="O480" s="30" t="n"/>
      <c r="P480" s="26">
        <f>IF(OR(O480="",F480="",I480=""),"",(O480-F480)*I480)</f>
        <v/>
      </c>
      <c r="Q480" s="27">
        <f>IF(OR(P480="",K480="",K480=0),"",P480/K480)</f>
        <v/>
      </c>
      <c r="R480" s="5" t="n"/>
      <c r="S480" s="24">
        <f>IF(P480="","",StartCap+SUM(P$2:P480))</f>
        <v/>
      </c>
      <c r="T480" s="24">
        <f>IF(S480="","",MAX(StartCap,MAX(S$2:S480)))</f>
        <v/>
      </c>
      <c r="U480" s="28">
        <f>IF(S480="","",S480/T480-1)</f>
        <v/>
      </c>
      <c r="V480" s="11" t="n"/>
      <c r="W480" s="5" t="n"/>
    </row>
    <row r="481">
      <c r="A481" s="5" t="n"/>
      <c r="B481" s="29" t="n"/>
      <c r="C481" s="5" t="n"/>
      <c r="D481" s="5" t="n"/>
      <c r="E481" s="5" t="n"/>
      <c r="F481" s="30" t="n"/>
      <c r="G481" s="30" t="n"/>
      <c r="H481" s="30" t="n"/>
      <c r="I481" s="31" t="n"/>
      <c r="J481" s="24">
        <f>IF(OR(F481="",I481=""),"",F481*I481)</f>
        <v/>
      </c>
      <c r="K481" s="24">
        <f>IF(OR(F481="",G481="",I481=""),"",(F481-G481)*I481)</f>
        <v/>
      </c>
      <c r="L481" s="11" t="n"/>
      <c r="M481" s="5" t="n"/>
      <c r="N481" s="29" t="n"/>
      <c r="O481" s="30" t="n"/>
      <c r="P481" s="26">
        <f>IF(OR(O481="",F481="",I481=""),"",(O481-F481)*I481)</f>
        <v/>
      </c>
      <c r="Q481" s="27">
        <f>IF(OR(P481="",K481="",K481=0),"",P481/K481)</f>
        <v/>
      </c>
      <c r="R481" s="5" t="n"/>
      <c r="S481" s="24">
        <f>IF(P481="","",StartCap+SUM(P$2:P481))</f>
        <v/>
      </c>
      <c r="T481" s="24">
        <f>IF(S481="","",MAX(StartCap,MAX(S$2:S481)))</f>
        <v/>
      </c>
      <c r="U481" s="28">
        <f>IF(S481="","",S481/T481-1)</f>
        <v/>
      </c>
      <c r="V481" s="11" t="n"/>
      <c r="W481" s="5" t="n"/>
    </row>
    <row r="482">
      <c r="A482" s="5" t="n"/>
      <c r="B482" s="29" t="n"/>
      <c r="C482" s="5" t="n"/>
      <c r="D482" s="5" t="n"/>
      <c r="E482" s="5" t="n"/>
      <c r="F482" s="30" t="n"/>
      <c r="G482" s="30" t="n"/>
      <c r="H482" s="30" t="n"/>
      <c r="I482" s="31" t="n"/>
      <c r="J482" s="24">
        <f>IF(OR(F482="",I482=""),"",F482*I482)</f>
        <v/>
      </c>
      <c r="K482" s="24">
        <f>IF(OR(F482="",G482="",I482=""),"",(F482-G482)*I482)</f>
        <v/>
      </c>
      <c r="L482" s="11" t="n"/>
      <c r="M482" s="5" t="n"/>
      <c r="N482" s="29" t="n"/>
      <c r="O482" s="30" t="n"/>
      <c r="P482" s="26">
        <f>IF(OR(O482="",F482="",I482=""),"",(O482-F482)*I482)</f>
        <v/>
      </c>
      <c r="Q482" s="27">
        <f>IF(OR(P482="",K482="",K482=0),"",P482/K482)</f>
        <v/>
      </c>
      <c r="R482" s="5" t="n"/>
      <c r="S482" s="24">
        <f>IF(P482="","",StartCap+SUM(P$2:P482))</f>
        <v/>
      </c>
      <c r="T482" s="24">
        <f>IF(S482="","",MAX(StartCap,MAX(S$2:S482)))</f>
        <v/>
      </c>
      <c r="U482" s="28">
        <f>IF(S482="","",S482/T482-1)</f>
        <v/>
      </c>
      <c r="V482" s="11" t="n"/>
      <c r="W482" s="5" t="n"/>
    </row>
    <row r="483">
      <c r="A483" s="5" t="n"/>
      <c r="B483" s="29" t="n"/>
      <c r="C483" s="5" t="n"/>
      <c r="D483" s="5" t="n"/>
      <c r="E483" s="5" t="n"/>
      <c r="F483" s="30" t="n"/>
      <c r="G483" s="30" t="n"/>
      <c r="H483" s="30" t="n"/>
      <c r="I483" s="31" t="n"/>
      <c r="J483" s="24">
        <f>IF(OR(F483="",I483=""),"",F483*I483)</f>
        <v/>
      </c>
      <c r="K483" s="24">
        <f>IF(OR(F483="",G483="",I483=""),"",(F483-G483)*I483)</f>
        <v/>
      </c>
      <c r="L483" s="11" t="n"/>
      <c r="M483" s="5" t="n"/>
      <c r="N483" s="29" t="n"/>
      <c r="O483" s="30" t="n"/>
      <c r="P483" s="26">
        <f>IF(OR(O483="",F483="",I483=""),"",(O483-F483)*I483)</f>
        <v/>
      </c>
      <c r="Q483" s="27">
        <f>IF(OR(P483="",K483="",K483=0),"",P483/K483)</f>
        <v/>
      </c>
      <c r="R483" s="5" t="n"/>
      <c r="S483" s="24">
        <f>IF(P483="","",StartCap+SUM(P$2:P483))</f>
        <v/>
      </c>
      <c r="T483" s="24">
        <f>IF(S483="","",MAX(StartCap,MAX(S$2:S483)))</f>
        <v/>
      </c>
      <c r="U483" s="28">
        <f>IF(S483="","",S483/T483-1)</f>
        <v/>
      </c>
      <c r="V483" s="11" t="n"/>
      <c r="W483" s="5" t="n"/>
    </row>
    <row r="484">
      <c r="A484" s="5" t="n"/>
      <c r="B484" s="29" t="n"/>
      <c r="C484" s="5" t="n"/>
      <c r="D484" s="5" t="n"/>
      <c r="E484" s="5" t="n"/>
      <c r="F484" s="30" t="n"/>
      <c r="G484" s="30" t="n"/>
      <c r="H484" s="30" t="n"/>
      <c r="I484" s="31" t="n"/>
      <c r="J484" s="24">
        <f>IF(OR(F484="",I484=""),"",F484*I484)</f>
        <v/>
      </c>
      <c r="K484" s="24">
        <f>IF(OR(F484="",G484="",I484=""),"",(F484-G484)*I484)</f>
        <v/>
      </c>
      <c r="L484" s="11" t="n"/>
      <c r="M484" s="5" t="n"/>
      <c r="N484" s="29" t="n"/>
      <c r="O484" s="30" t="n"/>
      <c r="P484" s="26">
        <f>IF(OR(O484="",F484="",I484=""),"",(O484-F484)*I484)</f>
        <v/>
      </c>
      <c r="Q484" s="27">
        <f>IF(OR(P484="",K484="",K484=0),"",P484/K484)</f>
        <v/>
      </c>
      <c r="R484" s="5" t="n"/>
      <c r="S484" s="24">
        <f>IF(P484="","",StartCap+SUM(P$2:P484))</f>
        <v/>
      </c>
      <c r="T484" s="24">
        <f>IF(S484="","",MAX(StartCap,MAX(S$2:S484)))</f>
        <v/>
      </c>
      <c r="U484" s="28">
        <f>IF(S484="","",S484/T484-1)</f>
        <v/>
      </c>
      <c r="V484" s="11" t="n"/>
      <c r="W484" s="5" t="n"/>
    </row>
    <row r="485">
      <c r="A485" s="5" t="n"/>
      <c r="B485" s="29" t="n"/>
      <c r="C485" s="5" t="n"/>
      <c r="D485" s="5" t="n"/>
      <c r="E485" s="5" t="n"/>
      <c r="F485" s="30" t="n"/>
      <c r="G485" s="30" t="n"/>
      <c r="H485" s="30" t="n"/>
      <c r="I485" s="31" t="n"/>
      <c r="J485" s="24">
        <f>IF(OR(F485="",I485=""),"",F485*I485)</f>
        <v/>
      </c>
      <c r="K485" s="24">
        <f>IF(OR(F485="",G485="",I485=""),"",(F485-G485)*I485)</f>
        <v/>
      </c>
      <c r="L485" s="11" t="n"/>
      <c r="M485" s="5" t="n"/>
      <c r="N485" s="29" t="n"/>
      <c r="O485" s="30" t="n"/>
      <c r="P485" s="26">
        <f>IF(OR(O485="",F485="",I485=""),"",(O485-F485)*I485)</f>
        <v/>
      </c>
      <c r="Q485" s="27">
        <f>IF(OR(P485="",K485="",K485=0),"",P485/K485)</f>
        <v/>
      </c>
      <c r="R485" s="5" t="n"/>
      <c r="S485" s="24">
        <f>IF(P485="","",StartCap+SUM(P$2:P485))</f>
        <v/>
      </c>
      <c r="T485" s="24">
        <f>IF(S485="","",MAX(StartCap,MAX(S$2:S485)))</f>
        <v/>
      </c>
      <c r="U485" s="28">
        <f>IF(S485="","",S485/T485-1)</f>
        <v/>
      </c>
      <c r="V485" s="11" t="n"/>
      <c r="W485" s="5" t="n"/>
    </row>
    <row r="486">
      <c r="A486" s="5" t="n"/>
      <c r="B486" s="29" t="n"/>
      <c r="C486" s="5" t="n"/>
      <c r="D486" s="5" t="n"/>
      <c r="E486" s="5" t="n"/>
      <c r="F486" s="30" t="n"/>
      <c r="G486" s="30" t="n"/>
      <c r="H486" s="30" t="n"/>
      <c r="I486" s="31" t="n"/>
      <c r="J486" s="24">
        <f>IF(OR(F486="",I486=""),"",F486*I486)</f>
        <v/>
      </c>
      <c r="K486" s="24">
        <f>IF(OR(F486="",G486="",I486=""),"",(F486-G486)*I486)</f>
        <v/>
      </c>
      <c r="L486" s="11" t="n"/>
      <c r="M486" s="5" t="n"/>
      <c r="N486" s="29" t="n"/>
      <c r="O486" s="30" t="n"/>
      <c r="P486" s="26">
        <f>IF(OR(O486="",F486="",I486=""),"",(O486-F486)*I486)</f>
        <v/>
      </c>
      <c r="Q486" s="27">
        <f>IF(OR(P486="",K486="",K486=0),"",P486/K486)</f>
        <v/>
      </c>
      <c r="R486" s="5" t="n"/>
      <c r="S486" s="24">
        <f>IF(P486="","",StartCap+SUM(P$2:P486))</f>
        <v/>
      </c>
      <c r="T486" s="24">
        <f>IF(S486="","",MAX(StartCap,MAX(S$2:S486)))</f>
        <v/>
      </c>
      <c r="U486" s="28">
        <f>IF(S486="","",S486/T486-1)</f>
        <v/>
      </c>
      <c r="V486" s="11" t="n"/>
      <c r="W486" s="5" t="n"/>
    </row>
    <row r="487">
      <c r="A487" s="5" t="n"/>
      <c r="B487" s="29" t="n"/>
      <c r="C487" s="5" t="n"/>
      <c r="D487" s="5" t="n"/>
      <c r="E487" s="5" t="n"/>
      <c r="F487" s="30" t="n"/>
      <c r="G487" s="30" t="n"/>
      <c r="H487" s="30" t="n"/>
      <c r="I487" s="31" t="n"/>
      <c r="J487" s="24">
        <f>IF(OR(F487="",I487=""),"",F487*I487)</f>
        <v/>
      </c>
      <c r="K487" s="24">
        <f>IF(OR(F487="",G487="",I487=""),"",(F487-G487)*I487)</f>
        <v/>
      </c>
      <c r="L487" s="11" t="n"/>
      <c r="M487" s="5" t="n"/>
      <c r="N487" s="29" t="n"/>
      <c r="O487" s="30" t="n"/>
      <c r="P487" s="26">
        <f>IF(OR(O487="",F487="",I487=""),"",(O487-F487)*I487)</f>
        <v/>
      </c>
      <c r="Q487" s="27">
        <f>IF(OR(P487="",K487="",K487=0),"",P487/K487)</f>
        <v/>
      </c>
      <c r="R487" s="5" t="n"/>
      <c r="S487" s="24">
        <f>IF(P487="","",StartCap+SUM(P$2:P487))</f>
        <v/>
      </c>
      <c r="T487" s="24">
        <f>IF(S487="","",MAX(StartCap,MAX(S$2:S487)))</f>
        <v/>
      </c>
      <c r="U487" s="28">
        <f>IF(S487="","",S487/T487-1)</f>
        <v/>
      </c>
      <c r="V487" s="11" t="n"/>
      <c r="W487" s="5" t="n"/>
    </row>
    <row r="488">
      <c r="A488" s="5" t="n"/>
      <c r="B488" s="29" t="n"/>
      <c r="C488" s="5" t="n"/>
      <c r="D488" s="5" t="n"/>
      <c r="E488" s="5" t="n"/>
      <c r="F488" s="30" t="n"/>
      <c r="G488" s="30" t="n"/>
      <c r="H488" s="30" t="n"/>
      <c r="I488" s="31" t="n"/>
      <c r="J488" s="24">
        <f>IF(OR(F488="",I488=""),"",F488*I488)</f>
        <v/>
      </c>
      <c r="K488" s="24">
        <f>IF(OR(F488="",G488="",I488=""),"",(F488-G488)*I488)</f>
        <v/>
      </c>
      <c r="L488" s="11" t="n"/>
      <c r="M488" s="5" t="n"/>
      <c r="N488" s="29" t="n"/>
      <c r="O488" s="30" t="n"/>
      <c r="P488" s="26">
        <f>IF(OR(O488="",F488="",I488=""),"",(O488-F488)*I488)</f>
        <v/>
      </c>
      <c r="Q488" s="27">
        <f>IF(OR(P488="",K488="",K488=0),"",P488/K488)</f>
        <v/>
      </c>
      <c r="R488" s="5" t="n"/>
      <c r="S488" s="24">
        <f>IF(P488="","",StartCap+SUM(P$2:P488))</f>
        <v/>
      </c>
      <c r="T488" s="24">
        <f>IF(S488="","",MAX(StartCap,MAX(S$2:S488)))</f>
        <v/>
      </c>
      <c r="U488" s="28">
        <f>IF(S488="","",S488/T488-1)</f>
        <v/>
      </c>
      <c r="V488" s="11" t="n"/>
      <c r="W488" s="5" t="n"/>
    </row>
    <row r="489">
      <c r="A489" s="5" t="n"/>
      <c r="B489" s="29" t="n"/>
      <c r="C489" s="5" t="n"/>
      <c r="D489" s="5" t="n"/>
      <c r="E489" s="5" t="n"/>
      <c r="F489" s="30" t="n"/>
      <c r="G489" s="30" t="n"/>
      <c r="H489" s="30" t="n"/>
      <c r="I489" s="31" t="n"/>
      <c r="J489" s="24">
        <f>IF(OR(F489="",I489=""),"",F489*I489)</f>
        <v/>
      </c>
      <c r="K489" s="24">
        <f>IF(OR(F489="",G489="",I489=""),"",(F489-G489)*I489)</f>
        <v/>
      </c>
      <c r="L489" s="11" t="n"/>
      <c r="M489" s="5" t="n"/>
      <c r="N489" s="29" t="n"/>
      <c r="O489" s="30" t="n"/>
      <c r="P489" s="26">
        <f>IF(OR(O489="",F489="",I489=""),"",(O489-F489)*I489)</f>
        <v/>
      </c>
      <c r="Q489" s="27">
        <f>IF(OR(P489="",K489="",K489=0),"",P489/K489)</f>
        <v/>
      </c>
      <c r="R489" s="5" t="n"/>
      <c r="S489" s="24">
        <f>IF(P489="","",StartCap+SUM(P$2:P489))</f>
        <v/>
      </c>
      <c r="T489" s="24">
        <f>IF(S489="","",MAX(StartCap,MAX(S$2:S489)))</f>
        <v/>
      </c>
      <c r="U489" s="28">
        <f>IF(S489="","",S489/T489-1)</f>
        <v/>
      </c>
      <c r="V489" s="11" t="n"/>
      <c r="W489" s="5" t="n"/>
    </row>
    <row r="490">
      <c r="A490" s="5" t="n"/>
      <c r="B490" s="29" t="n"/>
      <c r="C490" s="5" t="n"/>
      <c r="D490" s="5" t="n"/>
      <c r="E490" s="5" t="n"/>
      <c r="F490" s="30" t="n"/>
      <c r="G490" s="30" t="n"/>
      <c r="H490" s="30" t="n"/>
      <c r="I490" s="31" t="n"/>
      <c r="J490" s="24">
        <f>IF(OR(F490="",I490=""),"",F490*I490)</f>
        <v/>
      </c>
      <c r="K490" s="24">
        <f>IF(OR(F490="",G490="",I490=""),"",(F490-G490)*I490)</f>
        <v/>
      </c>
      <c r="L490" s="11" t="n"/>
      <c r="M490" s="5" t="n"/>
      <c r="N490" s="29" t="n"/>
      <c r="O490" s="30" t="n"/>
      <c r="P490" s="26">
        <f>IF(OR(O490="",F490="",I490=""),"",(O490-F490)*I490)</f>
        <v/>
      </c>
      <c r="Q490" s="27">
        <f>IF(OR(P490="",K490="",K490=0),"",P490/K490)</f>
        <v/>
      </c>
      <c r="R490" s="5" t="n"/>
      <c r="S490" s="24">
        <f>IF(P490="","",StartCap+SUM(P$2:P490))</f>
        <v/>
      </c>
      <c r="T490" s="24">
        <f>IF(S490="","",MAX(StartCap,MAX(S$2:S490)))</f>
        <v/>
      </c>
      <c r="U490" s="28">
        <f>IF(S490="","",S490/T490-1)</f>
        <v/>
      </c>
      <c r="V490" s="11" t="n"/>
      <c r="W490" s="5" t="n"/>
    </row>
    <row r="491">
      <c r="A491" s="5" t="n"/>
      <c r="B491" s="29" t="n"/>
      <c r="C491" s="5" t="n"/>
      <c r="D491" s="5" t="n"/>
      <c r="E491" s="5" t="n"/>
      <c r="F491" s="30" t="n"/>
      <c r="G491" s="30" t="n"/>
      <c r="H491" s="30" t="n"/>
      <c r="I491" s="31" t="n"/>
      <c r="J491" s="24">
        <f>IF(OR(F491="",I491=""),"",F491*I491)</f>
        <v/>
      </c>
      <c r="K491" s="24">
        <f>IF(OR(F491="",G491="",I491=""),"",(F491-G491)*I491)</f>
        <v/>
      </c>
      <c r="L491" s="11" t="n"/>
      <c r="M491" s="5" t="n"/>
      <c r="N491" s="29" t="n"/>
      <c r="O491" s="30" t="n"/>
      <c r="P491" s="26">
        <f>IF(OR(O491="",F491="",I491=""),"",(O491-F491)*I491)</f>
        <v/>
      </c>
      <c r="Q491" s="27">
        <f>IF(OR(P491="",K491="",K491=0),"",P491/K491)</f>
        <v/>
      </c>
      <c r="R491" s="5" t="n"/>
      <c r="S491" s="24">
        <f>IF(P491="","",StartCap+SUM(P$2:P491))</f>
        <v/>
      </c>
      <c r="T491" s="24">
        <f>IF(S491="","",MAX(StartCap,MAX(S$2:S491)))</f>
        <v/>
      </c>
      <c r="U491" s="28">
        <f>IF(S491="","",S491/T491-1)</f>
        <v/>
      </c>
      <c r="V491" s="11" t="n"/>
      <c r="W491" s="5" t="n"/>
    </row>
    <row r="492">
      <c r="A492" s="5" t="n"/>
      <c r="B492" s="29" t="n"/>
      <c r="C492" s="5" t="n"/>
      <c r="D492" s="5" t="n"/>
      <c r="E492" s="5" t="n"/>
      <c r="F492" s="30" t="n"/>
      <c r="G492" s="30" t="n"/>
      <c r="H492" s="30" t="n"/>
      <c r="I492" s="31" t="n"/>
      <c r="J492" s="24">
        <f>IF(OR(F492="",I492=""),"",F492*I492)</f>
        <v/>
      </c>
      <c r="K492" s="24">
        <f>IF(OR(F492="",G492="",I492=""),"",(F492-G492)*I492)</f>
        <v/>
      </c>
      <c r="L492" s="11" t="n"/>
      <c r="M492" s="5" t="n"/>
      <c r="N492" s="29" t="n"/>
      <c r="O492" s="30" t="n"/>
      <c r="P492" s="26">
        <f>IF(OR(O492="",F492="",I492=""),"",(O492-F492)*I492)</f>
        <v/>
      </c>
      <c r="Q492" s="27">
        <f>IF(OR(P492="",K492="",K492=0),"",P492/K492)</f>
        <v/>
      </c>
      <c r="R492" s="5" t="n"/>
      <c r="S492" s="24">
        <f>IF(P492="","",StartCap+SUM(P$2:P492))</f>
        <v/>
      </c>
      <c r="T492" s="24">
        <f>IF(S492="","",MAX(StartCap,MAX(S$2:S492)))</f>
        <v/>
      </c>
      <c r="U492" s="28">
        <f>IF(S492="","",S492/T492-1)</f>
        <v/>
      </c>
      <c r="V492" s="11" t="n"/>
      <c r="W492" s="5" t="n"/>
    </row>
    <row r="493">
      <c r="A493" s="5" t="n"/>
      <c r="B493" s="29" t="n"/>
      <c r="C493" s="5" t="n"/>
      <c r="D493" s="5" t="n"/>
      <c r="E493" s="5" t="n"/>
      <c r="F493" s="30" t="n"/>
      <c r="G493" s="30" t="n"/>
      <c r="H493" s="30" t="n"/>
      <c r="I493" s="31" t="n"/>
      <c r="J493" s="24">
        <f>IF(OR(F493="",I493=""),"",F493*I493)</f>
        <v/>
      </c>
      <c r="K493" s="24">
        <f>IF(OR(F493="",G493="",I493=""),"",(F493-G493)*I493)</f>
        <v/>
      </c>
      <c r="L493" s="11" t="n"/>
      <c r="M493" s="5" t="n"/>
      <c r="N493" s="29" t="n"/>
      <c r="O493" s="30" t="n"/>
      <c r="P493" s="26">
        <f>IF(OR(O493="",F493="",I493=""),"",(O493-F493)*I493)</f>
        <v/>
      </c>
      <c r="Q493" s="27">
        <f>IF(OR(P493="",K493="",K493=0),"",P493/K493)</f>
        <v/>
      </c>
      <c r="R493" s="5" t="n"/>
      <c r="S493" s="24">
        <f>IF(P493="","",StartCap+SUM(P$2:P493))</f>
        <v/>
      </c>
      <c r="T493" s="24">
        <f>IF(S493="","",MAX(StartCap,MAX(S$2:S493)))</f>
        <v/>
      </c>
      <c r="U493" s="28">
        <f>IF(S493="","",S493/T493-1)</f>
        <v/>
      </c>
      <c r="V493" s="11" t="n"/>
      <c r="W493" s="5" t="n"/>
    </row>
    <row r="494">
      <c r="A494" s="5" t="n"/>
      <c r="B494" s="29" t="n"/>
      <c r="C494" s="5" t="n"/>
      <c r="D494" s="5" t="n"/>
      <c r="E494" s="5" t="n"/>
      <c r="F494" s="30" t="n"/>
      <c r="G494" s="30" t="n"/>
      <c r="H494" s="30" t="n"/>
      <c r="I494" s="31" t="n"/>
      <c r="J494" s="24">
        <f>IF(OR(F494="",I494=""),"",F494*I494)</f>
        <v/>
      </c>
      <c r="K494" s="24">
        <f>IF(OR(F494="",G494="",I494=""),"",(F494-G494)*I494)</f>
        <v/>
      </c>
      <c r="L494" s="11" t="n"/>
      <c r="M494" s="5" t="n"/>
      <c r="N494" s="29" t="n"/>
      <c r="O494" s="30" t="n"/>
      <c r="P494" s="26">
        <f>IF(OR(O494="",F494="",I494=""),"",(O494-F494)*I494)</f>
        <v/>
      </c>
      <c r="Q494" s="27">
        <f>IF(OR(P494="",K494="",K494=0),"",P494/K494)</f>
        <v/>
      </c>
      <c r="R494" s="5" t="n"/>
      <c r="S494" s="24">
        <f>IF(P494="","",StartCap+SUM(P$2:P494))</f>
        <v/>
      </c>
      <c r="T494" s="24">
        <f>IF(S494="","",MAX(StartCap,MAX(S$2:S494)))</f>
        <v/>
      </c>
      <c r="U494" s="28">
        <f>IF(S494="","",S494/T494-1)</f>
        <v/>
      </c>
      <c r="V494" s="11" t="n"/>
      <c r="W494" s="5" t="n"/>
    </row>
    <row r="495">
      <c r="A495" s="5" t="n"/>
      <c r="B495" s="29" t="n"/>
      <c r="C495" s="5" t="n"/>
      <c r="D495" s="5" t="n"/>
      <c r="E495" s="5" t="n"/>
      <c r="F495" s="30" t="n"/>
      <c r="G495" s="30" t="n"/>
      <c r="H495" s="30" t="n"/>
      <c r="I495" s="31" t="n"/>
      <c r="J495" s="24">
        <f>IF(OR(F495="",I495=""),"",F495*I495)</f>
        <v/>
      </c>
      <c r="K495" s="24">
        <f>IF(OR(F495="",G495="",I495=""),"",(F495-G495)*I495)</f>
        <v/>
      </c>
      <c r="L495" s="11" t="n"/>
      <c r="M495" s="5" t="n"/>
      <c r="N495" s="29" t="n"/>
      <c r="O495" s="30" t="n"/>
      <c r="P495" s="26">
        <f>IF(OR(O495="",F495="",I495=""),"",(O495-F495)*I495)</f>
        <v/>
      </c>
      <c r="Q495" s="27">
        <f>IF(OR(P495="",K495="",K495=0),"",P495/K495)</f>
        <v/>
      </c>
      <c r="R495" s="5" t="n"/>
      <c r="S495" s="24">
        <f>IF(P495="","",StartCap+SUM(P$2:P495))</f>
        <v/>
      </c>
      <c r="T495" s="24">
        <f>IF(S495="","",MAX(StartCap,MAX(S$2:S495)))</f>
        <v/>
      </c>
      <c r="U495" s="28">
        <f>IF(S495="","",S495/T495-1)</f>
        <v/>
      </c>
      <c r="V495" s="11" t="n"/>
      <c r="W495" s="5" t="n"/>
    </row>
    <row r="496">
      <c r="A496" s="5" t="n"/>
      <c r="B496" s="29" t="n"/>
      <c r="C496" s="5" t="n"/>
      <c r="D496" s="5" t="n"/>
      <c r="E496" s="5" t="n"/>
      <c r="F496" s="30" t="n"/>
      <c r="G496" s="30" t="n"/>
      <c r="H496" s="30" t="n"/>
      <c r="I496" s="31" t="n"/>
      <c r="J496" s="24">
        <f>IF(OR(F496="",I496=""),"",F496*I496)</f>
        <v/>
      </c>
      <c r="K496" s="24">
        <f>IF(OR(F496="",G496="",I496=""),"",(F496-G496)*I496)</f>
        <v/>
      </c>
      <c r="L496" s="11" t="n"/>
      <c r="M496" s="5" t="n"/>
      <c r="N496" s="29" t="n"/>
      <c r="O496" s="30" t="n"/>
      <c r="P496" s="26">
        <f>IF(OR(O496="",F496="",I496=""),"",(O496-F496)*I496)</f>
        <v/>
      </c>
      <c r="Q496" s="27">
        <f>IF(OR(P496="",K496="",K496=0),"",P496/K496)</f>
        <v/>
      </c>
      <c r="R496" s="5" t="n"/>
      <c r="S496" s="24">
        <f>IF(P496="","",StartCap+SUM(P$2:P496))</f>
        <v/>
      </c>
      <c r="T496" s="24">
        <f>IF(S496="","",MAX(StartCap,MAX(S$2:S496)))</f>
        <v/>
      </c>
      <c r="U496" s="28">
        <f>IF(S496="","",S496/T496-1)</f>
        <v/>
      </c>
      <c r="V496" s="11" t="n"/>
      <c r="W496" s="5" t="n"/>
    </row>
    <row r="497">
      <c r="A497" s="5" t="n"/>
      <c r="B497" s="29" t="n"/>
      <c r="C497" s="5" t="n"/>
      <c r="D497" s="5" t="n"/>
      <c r="E497" s="5" t="n"/>
      <c r="F497" s="30" t="n"/>
      <c r="G497" s="30" t="n"/>
      <c r="H497" s="30" t="n"/>
      <c r="I497" s="31" t="n"/>
      <c r="J497" s="24">
        <f>IF(OR(F497="",I497=""),"",F497*I497)</f>
        <v/>
      </c>
      <c r="K497" s="24">
        <f>IF(OR(F497="",G497="",I497=""),"",(F497-G497)*I497)</f>
        <v/>
      </c>
      <c r="L497" s="11" t="n"/>
      <c r="M497" s="5" t="n"/>
      <c r="N497" s="29" t="n"/>
      <c r="O497" s="30" t="n"/>
      <c r="P497" s="26">
        <f>IF(OR(O497="",F497="",I497=""),"",(O497-F497)*I497)</f>
        <v/>
      </c>
      <c r="Q497" s="27">
        <f>IF(OR(P497="",K497="",K497=0),"",P497/K497)</f>
        <v/>
      </c>
      <c r="R497" s="5" t="n"/>
      <c r="S497" s="24">
        <f>IF(P497="","",StartCap+SUM(P$2:P497))</f>
        <v/>
      </c>
      <c r="T497" s="24">
        <f>IF(S497="","",MAX(StartCap,MAX(S$2:S497)))</f>
        <v/>
      </c>
      <c r="U497" s="28">
        <f>IF(S497="","",S497/T497-1)</f>
        <v/>
      </c>
      <c r="V497" s="11" t="n"/>
      <c r="W497" s="5" t="n"/>
    </row>
    <row r="498">
      <c r="A498" s="5" t="n"/>
      <c r="B498" s="29" t="n"/>
      <c r="C498" s="5" t="n"/>
      <c r="D498" s="5" t="n"/>
      <c r="E498" s="5" t="n"/>
      <c r="F498" s="30" t="n"/>
      <c r="G498" s="30" t="n"/>
      <c r="H498" s="30" t="n"/>
      <c r="I498" s="31" t="n"/>
      <c r="J498" s="24">
        <f>IF(OR(F498="",I498=""),"",F498*I498)</f>
        <v/>
      </c>
      <c r="K498" s="24">
        <f>IF(OR(F498="",G498="",I498=""),"",(F498-G498)*I498)</f>
        <v/>
      </c>
      <c r="L498" s="11" t="n"/>
      <c r="M498" s="5" t="n"/>
      <c r="N498" s="29" t="n"/>
      <c r="O498" s="30" t="n"/>
      <c r="P498" s="26">
        <f>IF(OR(O498="",F498="",I498=""),"",(O498-F498)*I498)</f>
        <v/>
      </c>
      <c r="Q498" s="27">
        <f>IF(OR(P498="",K498="",K498=0),"",P498/K498)</f>
        <v/>
      </c>
      <c r="R498" s="5" t="n"/>
      <c r="S498" s="24">
        <f>IF(P498="","",StartCap+SUM(P$2:P498))</f>
        <v/>
      </c>
      <c r="T498" s="24">
        <f>IF(S498="","",MAX(StartCap,MAX(S$2:S498)))</f>
        <v/>
      </c>
      <c r="U498" s="28">
        <f>IF(S498="","",S498/T498-1)</f>
        <v/>
      </c>
      <c r="V498" s="11" t="n"/>
      <c r="W498" s="5" t="n"/>
    </row>
    <row r="499">
      <c r="A499" s="5" t="n"/>
      <c r="B499" s="29" t="n"/>
      <c r="C499" s="5" t="n"/>
      <c r="D499" s="5" t="n"/>
      <c r="E499" s="5" t="n"/>
      <c r="F499" s="30" t="n"/>
      <c r="G499" s="30" t="n"/>
      <c r="H499" s="30" t="n"/>
      <c r="I499" s="31" t="n"/>
      <c r="J499" s="24">
        <f>IF(OR(F499="",I499=""),"",F499*I499)</f>
        <v/>
      </c>
      <c r="K499" s="24">
        <f>IF(OR(F499="",G499="",I499=""),"",(F499-G499)*I499)</f>
        <v/>
      </c>
      <c r="L499" s="11" t="n"/>
      <c r="M499" s="5" t="n"/>
      <c r="N499" s="29" t="n"/>
      <c r="O499" s="30" t="n"/>
      <c r="P499" s="26">
        <f>IF(OR(O499="",F499="",I499=""),"",(O499-F499)*I499)</f>
        <v/>
      </c>
      <c r="Q499" s="27">
        <f>IF(OR(P499="",K499="",K499=0),"",P499/K499)</f>
        <v/>
      </c>
      <c r="R499" s="5" t="n"/>
      <c r="S499" s="24">
        <f>IF(P499="","",StartCap+SUM(P$2:P499))</f>
        <v/>
      </c>
      <c r="T499" s="24">
        <f>IF(S499="","",MAX(StartCap,MAX(S$2:S499)))</f>
        <v/>
      </c>
      <c r="U499" s="28">
        <f>IF(S499="","",S499/T499-1)</f>
        <v/>
      </c>
      <c r="V499" s="11" t="n"/>
      <c r="W499" s="5" t="n"/>
    </row>
    <row r="500">
      <c r="A500" s="5" t="n"/>
      <c r="B500" s="29" t="n"/>
      <c r="C500" s="5" t="n"/>
      <c r="D500" s="5" t="n"/>
      <c r="E500" s="5" t="n"/>
      <c r="F500" s="30" t="n"/>
      <c r="G500" s="30" t="n"/>
      <c r="H500" s="30" t="n"/>
      <c r="I500" s="31" t="n"/>
      <c r="J500" s="24">
        <f>IF(OR(F500="",I500=""),"",F500*I500)</f>
        <v/>
      </c>
      <c r="K500" s="24">
        <f>IF(OR(F500="",G500="",I500=""),"",(F500-G500)*I500)</f>
        <v/>
      </c>
      <c r="L500" s="11" t="n"/>
      <c r="M500" s="5" t="n"/>
      <c r="N500" s="29" t="n"/>
      <c r="O500" s="30" t="n"/>
      <c r="P500" s="26">
        <f>IF(OR(O500="",F500="",I500=""),"",(O500-F500)*I500)</f>
        <v/>
      </c>
      <c r="Q500" s="27">
        <f>IF(OR(P500="",K500="",K500=0),"",P500/K500)</f>
        <v/>
      </c>
      <c r="R500" s="5" t="n"/>
      <c r="S500" s="24">
        <f>IF(P500="","",StartCap+SUM(P$2:P500))</f>
        <v/>
      </c>
      <c r="T500" s="24">
        <f>IF(S500="","",MAX(StartCap,MAX(S$2:S500)))</f>
        <v/>
      </c>
      <c r="U500" s="28">
        <f>IF(S500="","",S500/T500-1)</f>
        <v/>
      </c>
      <c r="V500" s="11" t="n"/>
      <c r="W500" s="5" t="n"/>
    </row>
    <row r="501">
      <c r="A501" s="5" t="n"/>
      <c r="B501" s="29" t="n"/>
      <c r="C501" s="5" t="n"/>
      <c r="D501" s="5" t="n"/>
      <c r="E501" s="5" t="n"/>
      <c r="F501" s="30" t="n"/>
      <c r="G501" s="30" t="n"/>
      <c r="H501" s="30" t="n"/>
      <c r="I501" s="31" t="n"/>
      <c r="J501" s="24">
        <f>IF(OR(F501="",I501=""),"",F501*I501)</f>
        <v/>
      </c>
      <c r="K501" s="24">
        <f>IF(OR(F501="",G501="",I501=""),"",(F501-G501)*I501)</f>
        <v/>
      </c>
      <c r="L501" s="11" t="n"/>
      <c r="M501" s="5" t="n"/>
      <c r="N501" s="29" t="n"/>
      <c r="O501" s="30" t="n"/>
      <c r="P501" s="26">
        <f>IF(OR(O501="",F501="",I501=""),"",(O501-F501)*I501)</f>
        <v/>
      </c>
      <c r="Q501" s="27">
        <f>IF(OR(P501="",K501="",K501=0),"",P501/K501)</f>
        <v/>
      </c>
      <c r="R501" s="5" t="n"/>
      <c r="S501" s="24">
        <f>IF(P501="","",StartCap+SUM(P$2:P501))</f>
        <v/>
      </c>
      <c r="T501" s="24">
        <f>IF(S501="","",MAX(StartCap,MAX(S$2:S501)))</f>
        <v/>
      </c>
      <c r="U501" s="28">
        <f>IF(S501="","",S501/T501-1)</f>
        <v/>
      </c>
      <c r="V501" s="11" t="n"/>
      <c r="W501" s="5" t="n"/>
    </row>
  </sheetData>
  <autoFilter ref="A1:W501"/>
  <conditionalFormatting sqref="R2:R501">
    <cfRule type="cellIs" priority="1" operator="equal" dxfId="0">
      <formula>"是"</formula>
    </cfRule>
  </conditionalFormatting>
  <conditionalFormatting sqref="U2:U501">
    <cfRule type="expression" priority="2" dxfId="1">
      <formula>AND(ISNUMBER(U2),U2&lt;=DDLimit)</formula>
    </cfRule>
  </conditionalFormatting>
  <dataValidations count="7">
    <dataValidation sqref="C2:C501" showDropDown="0" showInputMessage="0" showErrorMessage="1" allowBlank="1" error="請由下拉選單揀" type="list">
      <formula1>"加密,美股ETF"</formula1>
    </dataValidation>
    <dataValidation sqref="D2:D501" showDropDown="0" showInputMessage="0" showErrorMessage="0" allowBlank="1" error="請由下拉選單揀" type="list">
      <formula1>"BTC,ETH,VOO,VTI,VT,IVV,SPY,其他寬基ETF"</formula1>
    </dataValidation>
    <dataValidation sqref="E2:E501" showDropDown="0" showInputMessage="0" showErrorMessage="1" allowBlank="1" error="請由下拉選單揀" type="list">
      <formula1>"做多"</formula1>
    </dataValidation>
    <dataValidation sqref="M2:M501" showDropDown="0" showInputMessage="0" showErrorMessage="0" allowBlank="1" error="請由下拉選單揀" type="list">
      <formula1>"平靜,有信心,緊張,FOMO,貪心,恐懼,想追返,沉悶"</formula1>
    </dataValidation>
    <dataValidation sqref="R2:R501" showDropDown="0" showInputMessage="0" showErrorMessage="1" allowBlank="1" error="請由下拉選單揀" type="list">
      <formula1>"否,是"</formula1>
    </dataValidation>
    <dataValidation sqref="W2:W501" showDropDown="0" showInputMessage="0" showErrorMessage="0" allowBlank="1" error="請由下拉選單揀" type="list">
      <formula1>"紙上交易,範例資料"</formula1>
    </dataValidation>
    <dataValidation sqref="I2:I501" showDropDown="0" showInputMessage="0" showErrorMessage="0" allowBlank="1" error="數量要大過 0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L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0" customWidth="1" min="3" max="3"/>
    <col width="11" customWidth="1" min="4" max="4"/>
    <col width="7" customWidth="1" min="5" max="5"/>
    <col width="8" customWidth="1" min="6" max="6"/>
    <col width="8" customWidth="1" min="7" max="7"/>
    <col width="13" customWidth="1" min="8" max="8"/>
    <col width="9" customWidth="1" min="9" max="9"/>
    <col width="34" customWidth="1" min="10" max="10"/>
    <col width="30" customWidth="1" min="11" max="11"/>
    <col width="12" customWidth="1" min="12" max="12"/>
  </cols>
  <sheetData>
    <row r="1">
      <c r="A1" s="1" t="inlineStr">
        <is>
          <t>每週檢討（統計自動由「交易日誌」計）</t>
        </is>
      </c>
    </row>
    <row r="2">
      <c r="A2" s="2" t="inlineStr">
        <is>
          <t>只供教育用途，並不構成任何投資建議；不保證任何回報；本檔案只用於紙上（模擬）交易，不涉及任何真實落盤。</t>
        </is>
      </c>
    </row>
    <row r="4">
      <c r="A4" s="3" t="inlineStr">
        <is>
          <t>總體統計</t>
        </is>
      </c>
      <c r="D4" s="32" t="inlineStr">
        <is>
          <t>第 1 週開始日期（星期一）</t>
        </is>
      </c>
      <c r="F4" s="33" t="n">
        <v>46314</v>
      </c>
    </row>
    <row r="5">
      <c r="A5" s="5" t="inlineStr">
        <is>
          <t>已平倉交易數</t>
        </is>
      </c>
      <c r="B5" s="34">
        <f>COUNT('交易日誌'!P2:P501)</f>
        <v/>
      </c>
    </row>
    <row r="6">
      <c r="A6" s="5" t="inlineStr">
        <is>
          <t>贏嘅交易</t>
        </is>
      </c>
      <c r="B6" s="34">
        <f>COUNTIF('交易日誌'!P2:P501,"&gt;0")</f>
        <v/>
      </c>
    </row>
    <row r="7">
      <c r="A7" s="5" t="inlineStr">
        <is>
          <t>勝率</t>
        </is>
      </c>
      <c r="B7" s="18">
        <f>IFERROR(B6/B5,"")</f>
        <v/>
      </c>
    </row>
    <row r="8">
      <c r="A8" s="5" t="inlineStr">
        <is>
          <t>平均 R 倍數</t>
        </is>
      </c>
      <c r="B8" s="19">
        <f>IFERROR(AVERAGE('交易日誌'!Q2:Q501),"")</f>
        <v/>
      </c>
    </row>
    <row r="9">
      <c r="A9" s="5" t="inlineStr">
        <is>
          <t>總盈虧（US$）</t>
        </is>
      </c>
      <c r="B9" s="35">
        <f>SUM('交易日誌'!P2:P501)</f>
        <v/>
      </c>
    </row>
    <row r="10">
      <c r="A10" s="5" t="inlineStr">
        <is>
          <t>現時淨值（US$）</t>
        </is>
      </c>
      <c r="B10" s="15">
        <f>StartCap+B9</f>
        <v/>
      </c>
    </row>
    <row r="11">
      <c r="A11" s="5" t="inlineStr">
        <is>
          <t>最大回撤</t>
        </is>
      </c>
      <c r="B11" s="36">
        <f>IFERROR(MIN(0,MIN('交易日誌'!U2:U501)),0)</f>
        <v/>
      </c>
    </row>
    <row r="12">
      <c r="A12" s="5" t="inlineStr">
        <is>
          <t>違規次數</t>
        </is>
      </c>
      <c r="B12" s="34">
        <f>COUNTIF('交易日誌'!R2:R501,"是")</f>
        <v/>
      </c>
    </row>
    <row r="13">
      <c r="A13" s="5" t="inlineStr">
        <is>
          <t>違規率（佔已記錄交易）</t>
        </is>
      </c>
      <c r="B13" s="18">
        <f>IFERROR(B12/COUNTA('交易日誌'!A2:A501),"")</f>
        <v/>
      </c>
    </row>
    <row r="16">
      <c r="A16" s="9" t="inlineStr">
        <is>
          <t>週次</t>
        </is>
      </c>
      <c r="B16" s="9" t="inlineStr">
        <is>
          <t>開始</t>
        </is>
      </c>
      <c r="C16" s="9" t="inlineStr">
        <is>
          <t>結束</t>
        </is>
      </c>
      <c r="D16" s="9" t="inlineStr">
        <is>
          <t>平倉交易數</t>
        </is>
      </c>
      <c r="E16" s="9" t="inlineStr">
        <is>
          <t>贏</t>
        </is>
      </c>
      <c r="F16" s="9" t="inlineStr">
        <is>
          <t>勝率</t>
        </is>
      </c>
      <c r="G16" s="9" t="inlineStr">
        <is>
          <t>平均R</t>
        </is>
      </c>
      <c r="H16" s="9" t="inlineStr">
        <is>
          <t>週盈虧(US$)</t>
        </is>
      </c>
      <c r="I16" s="9" t="inlineStr">
        <is>
          <t>違規次數</t>
        </is>
      </c>
      <c r="J16" s="9" t="inlineStr">
        <is>
          <t>今週學到咩</t>
        </is>
      </c>
      <c r="K16" s="9" t="inlineStr">
        <is>
          <t>下週改善一樣嘢</t>
        </is>
      </c>
      <c r="L16" s="9" t="inlineStr">
        <is>
          <t>有冇跟足計劃</t>
        </is>
      </c>
    </row>
    <row r="17" ht="30" customHeight="1">
      <c r="A17" s="37" t="n">
        <v>1</v>
      </c>
      <c r="B17" s="38">
        <f>$F$4</f>
        <v/>
      </c>
      <c r="C17" s="38">
        <f>B17+6</f>
        <v/>
      </c>
      <c r="D17" s="37">
        <f>COUNTIFS('交易日誌'!$B$2:$B$501,"&gt;="&amp;B17,'交易日誌'!$B$2:$B$501,"&lt;="&amp;C17,'交易日誌'!$P$2:$P$501,"&gt;-9E+99")</f>
        <v/>
      </c>
      <c r="E17" s="37">
        <f>COUNTIFS('交易日誌'!$B$2:$B$501,"&gt;="&amp;B17,'交易日誌'!$B$2:$B$501,"&lt;="&amp;C17,'交易日誌'!$P$2:$P$501,"&gt;0")</f>
        <v/>
      </c>
      <c r="F17" s="39">
        <f>IFERROR(E17/D17,"")</f>
        <v/>
      </c>
      <c r="G17" s="40">
        <f>IFERROR(AVERAGEIFS('交易日誌'!$Q$2:$Q$501,'交易日誌'!$B$2:$B$501,"&gt;="&amp;B17,'交易日誌'!$B$2:$B$501,"&lt;="&amp;C17),"")</f>
        <v/>
      </c>
      <c r="H17" s="41">
        <f>SUMIFS('交易日誌'!$P$2:$P$501,'交易日誌'!$B$2:$B$501,"&gt;="&amp;B17,'交易日誌'!$B$2:$B$501,"&lt;="&amp;C17)</f>
        <v/>
      </c>
      <c r="I17" s="37">
        <f>COUNTIFS('交易日誌'!$B$2:$B$501,"&gt;="&amp;B17,'交易日誌'!$B$2:$B$501,"&lt;="&amp;C17,'交易日誌'!$R$2:$R$501,"是")</f>
        <v/>
      </c>
      <c r="J17" s="42" t="n"/>
      <c r="K17" s="42" t="n"/>
      <c r="L17" s="42" t="n"/>
    </row>
    <row r="18" ht="30" customHeight="1">
      <c r="A18" s="37" t="n">
        <v>2</v>
      </c>
      <c r="B18" s="38">
        <f>B17+7</f>
        <v/>
      </c>
      <c r="C18" s="38">
        <f>B18+6</f>
        <v/>
      </c>
      <c r="D18" s="37">
        <f>COUNTIFS('交易日誌'!$B$2:$B$501,"&gt;="&amp;B18,'交易日誌'!$B$2:$B$501,"&lt;="&amp;C18,'交易日誌'!$P$2:$P$501,"&gt;-9E+99")</f>
        <v/>
      </c>
      <c r="E18" s="37">
        <f>COUNTIFS('交易日誌'!$B$2:$B$501,"&gt;="&amp;B18,'交易日誌'!$B$2:$B$501,"&lt;="&amp;C18,'交易日誌'!$P$2:$P$501,"&gt;0")</f>
        <v/>
      </c>
      <c r="F18" s="39">
        <f>IFERROR(E18/D18,"")</f>
        <v/>
      </c>
      <c r="G18" s="40">
        <f>IFERROR(AVERAGEIFS('交易日誌'!$Q$2:$Q$501,'交易日誌'!$B$2:$B$501,"&gt;="&amp;B18,'交易日誌'!$B$2:$B$501,"&lt;="&amp;C18),"")</f>
        <v/>
      </c>
      <c r="H18" s="41">
        <f>SUMIFS('交易日誌'!$P$2:$P$501,'交易日誌'!$B$2:$B$501,"&gt;="&amp;B18,'交易日誌'!$B$2:$B$501,"&lt;="&amp;C18)</f>
        <v/>
      </c>
      <c r="I18" s="37">
        <f>COUNTIFS('交易日誌'!$B$2:$B$501,"&gt;="&amp;B18,'交易日誌'!$B$2:$B$501,"&lt;="&amp;C18,'交易日誌'!$R$2:$R$501,"是")</f>
        <v/>
      </c>
      <c r="J18" s="42" t="n"/>
      <c r="K18" s="42" t="n"/>
      <c r="L18" s="42" t="n"/>
    </row>
    <row r="19" ht="30" customHeight="1">
      <c r="A19" s="37" t="n">
        <v>3</v>
      </c>
      <c r="B19" s="38">
        <f>B18+7</f>
        <v/>
      </c>
      <c r="C19" s="38">
        <f>B19+6</f>
        <v/>
      </c>
      <c r="D19" s="37">
        <f>COUNTIFS('交易日誌'!$B$2:$B$501,"&gt;="&amp;B19,'交易日誌'!$B$2:$B$501,"&lt;="&amp;C19,'交易日誌'!$P$2:$P$501,"&gt;-9E+99")</f>
        <v/>
      </c>
      <c r="E19" s="37">
        <f>COUNTIFS('交易日誌'!$B$2:$B$501,"&gt;="&amp;B19,'交易日誌'!$B$2:$B$501,"&lt;="&amp;C19,'交易日誌'!$P$2:$P$501,"&gt;0")</f>
        <v/>
      </c>
      <c r="F19" s="39">
        <f>IFERROR(E19/D19,"")</f>
        <v/>
      </c>
      <c r="G19" s="40">
        <f>IFERROR(AVERAGEIFS('交易日誌'!$Q$2:$Q$501,'交易日誌'!$B$2:$B$501,"&gt;="&amp;B19,'交易日誌'!$B$2:$B$501,"&lt;="&amp;C19),"")</f>
        <v/>
      </c>
      <c r="H19" s="41">
        <f>SUMIFS('交易日誌'!$P$2:$P$501,'交易日誌'!$B$2:$B$501,"&gt;="&amp;B19,'交易日誌'!$B$2:$B$501,"&lt;="&amp;C19)</f>
        <v/>
      </c>
      <c r="I19" s="37">
        <f>COUNTIFS('交易日誌'!$B$2:$B$501,"&gt;="&amp;B19,'交易日誌'!$B$2:$B$501,"&lt;="&amp;C19,'交易日誌'!$R$2:$R$501,"是")</f>
        <v/>
      </c>
      <c r="J19" s="42" t="n"/>
      <c r="K19" s="42" t="n"/>
      <c r="L19" s="42" t="n"/>
    </row>
    <row r="20" ht="30" customHeight="1">
      <c r="A20" s="37" t="n">
        <v>4</v>
      </c>
      <c r="B20" s="38">
        <f>B19+7</f>
        <v/>
      </c>
      <c r="C20" s="38">
        <f>B20+6</f>
        <v/>
      </c>
      <c r="D20" s="37">
        <f>COUNTIFS('交易日誌'!$B$2:$B$501,"&gt;="&amp;B20,'交易日誌'!$B$2:$B$501,"&lt;="&amp;C20,'交易日誌'!$P$2:$P$501,"&gt;-9E+99")</f>
        <v/>
      </c>
      <c r="E20" s="37">
        <f>COUNTIFS('交易日誌'!$B$2:$B$501,"&gt;="&amp;B20,'交易日誌'!$B$2:$B$501,"&lt;="&amp;C20,'交易日誌'!$P$2:$P$501,"&gt;0")</f>
        <v/>
      </c>
      <c r="F20" s="39">
        <f>IFERROR(E20/D20,"")</f>
        <v/>
      </c>
      <c r="G20" s="40">
        <f>IFERROR(AVERAGEIFS('交易日誌'!$Q$2:$Q$501,'交易日誌'!$B$2:$B$501,"&gt;="&amp;B20,'交易日誌'!$B$2:$B$501,"&lt;="&amp;C20),"")</f>
        <v/>
      </c>
      <c r="H20" s="41">
        <f>SUMIFS('交易日誌'!$P$2:$P$501,'交易日誌'!$B$2:$B$501,"&gt;="&amp;B20,'交易日誌'!$B$2:$B$501,"&lt;="&amp;C20)</f>
        <v/>
      </c>
      <c r="I20" s="37">
        <f>COUNTIFS('交易日誌'!$B$2:$B$501,"&gt;="&amp;B20,'交易日誌'!$B$2:$B$501,"&lt;="&amp;C20,'交易日誌'!$R$2:$R$501,"是")</f>
        <v/>
      </c>
      <c r="J20" s="42" t="n"/>
      <c r="K20" s="42" t="n"/>
      <c r="L20" s="42" t="n"/>
    </row>
    <row r="21" ht="30" customHeight="1">
      <c r="A21" s="37" t="n">
        <v>5</v>
      </c>
      <c r="B21" s="38">
        <f>B20+7</f>
        <v/>
      </c>
      <c r="C21" s="38">
        <f>B21+6</f>
        <v/>
      </c>
      <c r="D21" s="37">
        <f>COUNTIFS('交易日誌'!$B$2:$B$501,"&gt;="&amp;B21,'交易日誌'!$B$2:$B$501,"&lt;="&amp;C21,'交易日誌'!$P$2:$P$501,"&gt;-9E+99")</f>
        <v/>
      </c>
      <c r="E21" s="37">
        <f>COUNTIFS('交易日誌'!$B$2:$B$501,"&gt;="&amp;B21,'交易日誌'!$B$2:$B$501,"&lt;="&amp;C21,'交易日誌'!$P$2:$P$501,"&gt;0")</f>
        <v/>
      </c>
      <c r="F21" s="39">
        <f>IFERROR(E21/D21,"")</f>
        <v/>
      </c>
      <c r="G21" s="40">
        <f>IFERROR(AVERAGEIFS('交易日誌'!$Q$2:$Q$501,'交易日誌'!$B$2:$B$501,"&gt;="&amp;B21,'交易日誌'!$B$2:$B$501,"&lt;="&amp;C21),"")</f>
        <v/>
      </c>
      <c r="H21" s="41">
        <f>SUMIFS('交易日誌'!$P$2:$P$501,'交易日誌'!$B$2:$B$501,"&gt;="&amp;B21,'交易日誌'!$B$2:$B$501,"&lt;="&amp;C21)</f>
        <v/>
      </c>
      <c r="I21" s="37">
        <f>COUNTIFS('交易日誌'!$B$2:$B$501,"&gt;="&amp;B21,'交易日誌'!$B$2:$B$501,"&lt;="&amp;C21,'交易日誌'!$R$2:$R$501,"是")</f>
        <v/>
      </c>
      <c r="J21" s="42" t="n"/>
      <c r="K21" s="42" t="n"/>
      <c r="L21" s="42" t="n"/>
    </row>
    <row r="22" ht="30" customHeight="1">
      <c r="A22" s="37" t="n">
        <v>6</v>
      </c>
      <c r="B22" s="38">
        <f>B21+7</f>
        <v/>
      </c>
      <c r="C22" s="38">
        <f>B22+6</f>
        <v/>
      </c>
      <c r="D22" s="37">
        <f>COUNTIFS('交易日誌'!$B$2:$B$501,"&gt;="&amp;B22,'交易日誌'!$B$2:$B$501,"&lt;="&amp;C22,'交易日誌'!$P$2:$P$501,"&gt;-9E+99")</f>
        <v/>
      </c>
      <c r="E22" s="37">
        <f>COUNTIFS('交易日誌'!$B$2:$B$501,"&gt;="&amp;B22,'交易日誌'!$B$2:$B$501,"&lt;="&amp;C22,'交易日誌'!$P$2:$P$501,"&gt;0")</f>
        <v/>
      </c>
      <c r="F22" s="39">
        <f>IFERROR(E22/D22,"")</f>
        <v/>
      </c>
      <c r="G22" s="40">
        <f>IFERROR(AVERAGEIFS('交易日誌'!$Q$2:$Q$501,'交易日誌'!$B$2:$B$501,"&gt;="&amp;B22,'交易日誌'!$B$2:$B$501,"&lt;="&amp;C22),"")</f>
        <v/>
      </c>
      <c r="H22" s="41">
        <f>SUMIFS('交易日誌'!$P$2:$P$501,'交易日誌'!$B$2:$B$501,"&gt;="&amp;B22,'交易日誌'!$B$2:$B$501,"&lt;="&amp;C22)</f>
        <v/>
      </c>
      <c r="I22" s="37">
        <f>COUNTIFS('交易日誌'!$B$2:$B$501,"&gt;="&amp;B22,'交易日誌'!$B$2:$B$501,"&lt;="&amp;C22,'交易日誌'!$R$2:$R$501,"是")</f>
        <v/>
      </c>
      <c r="J22" s="42" t="n"/>
      <c r="K22" s="42" t="n"/>
      <c r="L22" s="42" t="n"/>
    </row>
    <row r="23" ht="30" customHeight="1">
      <c r="A23" s="37" t="n">
        <v>7</v>
      </c>
      <c r="B23" s="38">
        <f>B22+7</f>
        <v/>
      </c>
      <c r="C23" s="38">
        <f>B23+6</f>
        <v/>
      </c>
      <c r="D23" s="37">
        <f>COUNTIFS('交易日誌'!$B$2:$B$501,"&gt;="&amp;B23,'交易日誌'!$B$2:$B$501,"&lt;="&amp;C23,'交易日誌'!$P$2:$P$501,"&gt;-9E+99")</f>
        <v/>
      </c>
      <c r="E23" s="37">
        <f>COUNTIFS('交易日誌'!$B$2:$B$501,"&gt;="&amp;B23,'交易日誌'!$B$2:$B$501,"&lt;="&amp;C23,'交易日誌'!$P$2:$P$501,"&gt;0")</f>
        <v/>
      </c>
      <c r="F23" s="39">
        <f>IFERROR(E23/D23,"")</f>
        <v/>
      </c>
      <c r="G23" s="40">
        <f>IFERROR(AVERAGEIFS('交易日誌'!$Q$2:$Q$501,'交易日誌'!$B$2:$B$501,"&gt;="&amp;B23,'交易日誌'!$B$2:$B$501,"&lt;="&amp;C23),"")</f>
        <v/>
      </c>
      <c r="H23" s="41">
        <f>SUMIFS('交易日誌'!$P$2:$P$501,'交易日誌'!$B$2:$B$501,"&gt;="&amp;B23,'交易日誌'!$B$2:$B$501,"&lt;="&amp;C23)</f>
        <v/>
      </c>
      <c r="I23" s="37">
        <f>COUNTIFS('交易日誌'!$B$2:$B$501,"&gt;="&amp;B23,'交易日誌'!$B$2:$B$501,"&lt;="&amp;C23,'交易日誌'!$R$2:$R$501,"是")</f>
        <v/>
      </c>
      <c r="J23" s="42" t="n"/>
      <c r="K23" s="42" t="n"/>
      <c r="L23" s="42" t="n"/>
    </row>
    <row r="24" ht="30" customHeight="1">
      <c r="A24" s="37" t="n">
        <v>8</v>
      </c>
      <c r="B24" s="38">
        <f>B23+7</f>
        <v/>
      </c>
      <c r="C24" s="38">
        <f>B24+6</f>
        <v/>
      </c>
      <c r="D24" s="37">
        <f>COUNTIFS('交易日誌'!$B$2:$B$501,"&gt;="&amp;B24,'交易日誌'!$B$2:$B$501,"&lt;="&amp;C24,'交易日誌'!$P$2:$P$501,"&gt;-9E+99")</f>
        <v/>
      </c>
      <c r="E24" s="37">
        <f>COUNTIFS('交易日誌'!$B$2:$B$501,"&gt;="&amp;B24,'交易日誌'!$B$2:$B$501,"&lt;="&amp;C24,'交易日誌'!$P$2:$P$501,"&gt;0")</f>
        <v/>
      </c>
      <c r="F24" s="39">
        <f>IFERROR(E24/D24,"")</f>
        <v/>
      </c>
      <c r="G24" s="40">
        <f>IFERROR(AVERAGEIFS('交易日誌'!$Q$2:$Q$501,'交易日誌'!$B$2:$B$501,"&gt;="&amp;B24,'交易日誌'!$B$2:$B$501,"&lt;="&amp;C24),"")</f>
        <v/>
      </c>
      <c r="H24" s="41">
        <f>SUMIFS('交易日誌'!$P$2:$P$501,'交易日誌'!$B$2:$B$501,"&gt;="&amp;B24,'交易日誌'!$B$2:$B$501,"&lt;="&amp;C24)</f>
        <v/>
      </c>
      <c r="I24" s="37">
        <f>COUNTIFS('交易日誌'!$B$2:$B$501,"&gt;="&amp;B24,'交易日誌'!$B$2:$B$501,"&lt;="&amp;C24,'交易日誌'!$R$2:$R$501,"是")</f>
        <v/>
      </c>
      <c r="J24" s="42" t="n"/>
      <c r="K24" s="42" t="n"/>
      <c r="L24" s="42" t="n"/>
    </row>
    <row r="25" ht="30" customHeight="1">
      <c r="A25" s="37" t="n">
        <v>9</v>
      </c>
      <c r="B25" s="38">
        <f>B24+7</f>
        <v/>
      </c>
      <c r="C25" s="38">
        <f>B25+6</f>
        <v/>
      </c>
      <c r="D25" s="37">
        <f>COUNTIFS('交易日誌'!$B$2:$B$501,"&gt;="&amp;B25,'交易日誌'!$B$2:$B$501,"&lt;="&amp;C25,'交易日誌'!$P$2:$P$501,"&gt;-9E+99")</f>
        <v/>
      </c>
      <c r="E25" s="37">
        <f>COUNTIFS('交易日誌'!$B$2:$B$501,"&gt;="&amp;B25,'交易日誌'!$B$2:$B$501,"&lt;="&amp;C25,'交易日誌'!$P$2:$P$501,"&gt;0")</f>
        <v/>
      </c>
      <c r="F25" s="39">
        <f>IFERROR(E25/D25,"")</f>
        <v/>
      </c>
      <c r="G25" s="40">
        <f>IFERROR(AVERAGEIFS('交易日誌'!$Q$2:$Q$501,'交易日誌'!$B$2:$B$501,"&gt;="&amp;B25,'交易日誌'!$B$2:$B$501,"&lt;="&amp;C25),"")</f>
        <v/>
      </c>
      <c r="H25" s="41">
        <f>SUMIFS('交易日誌'!$P$2:$P$501,'交易日誌'!$B$2:$B$501,"&gt;="&amp;B25,'交易日誌'!$B$2:$B$501,"&lt;="&amp;C25)</f>
        <v/>
      </c>
      <c r="I25" s="37">
        <f>COUNTIFS('交易日誌'!$B$2:$B$501,"&gt;="&amp;B25,'交易日誌'!$B$2:$B$501,"&lt;="&amp;C25,'交易日誌'!$R$2:$R$501,"是")</f>
        <v/>
      </c>
      <c r="J25" s="42" t="n"/>
      <c r="K25" s="42" t="n"/>
      <c r="L25" s="42" t="n"/>
    </row>
    <row r="26" ht="30" customHeight="1">
      <c r="A26" s="37" t="n">
        <v>10</v>
      </c>
      <c r="B26" s="38">
        <f>B25+7</f>
        <v/>
      </c>
      <c r="C26" s="38">
        <f>B26+6</f>
        <v/>
      </c>
      <c r="D26" s="37">
        <f>COUNTIFS('交易日誌'!$B$2:$B$501,"&gt;="&amp;B26,'交易日誌'!$B$2:$B$501,"&lt;="&amp;C26,'交易日誌'!$P$2:$P$501,"&gt;-9E+99")</f>
        <v/>
      </c>
      <c r="E26" s="37">
        <f>COUNTIFS('交易日誌'!$B$2:$B$501,"&gt;="&amp;B26,'交易日誌'!$B$2:$B$501,"&lt;="&amp;C26,'交易日誌'!$P$2:$P$501,"&gt;0")</f>
        <v/>
      </c>
      <c r="F26" s="39">
        <f>IFERROR(E26/D26,"")</f>
        <v/>
      </c>
      <c r="G26" s="40">
        <f>IFERROR(AVERAGEIFS('交易日誌'!$Q$2:$Q$501,'交易日誌'!$B$2:$B$501,"&gt;="&amp;B26,'交易日誌'!$B$2:$B$501,"&lt;="&amp;C26),"")</f>
        <v/>
      </c>
      <c r="H26" s="41">
        <f>SUMIFS('交易日誌'!$P$2:$P$501,'交易日誌'!$B$2:$B$501,"&gt;="&amp;B26,'交易日誌'!$B$2:$B$501,"&lt;="&amp;C26)</f>
        <v/>
      </c>
      <c r="I26" s="37">
        <f>COUNTIFS('交易日誌'!$B$2:$B$501,"&gt;="&amp;B26,'交易日誌'!$B$2:$B$501,"&lt;="&amp;C26,'交易日誌'!$R$2:$R$501,"是")</f>
        <v/>
      </c>
      <c r="J26" s="42" t="n"/>
      <c r="K26" s="42" t="n"/>
      <c r="L26" s="42" t="n"/>
    </row>
    <row r="27" ht="30" customHeight="1">
      <c r="A27" s="37" t="n">
        <v>11</v>
      </c>
      <c r="B27" s="38">
        <f>B26+7</f>
        <v/>
      </c>
      <c r="C27" s="38">
        <f>B27+6</f>
        <v/>
      </c>
      <c r="D27" s="37">
        <f>COUNTIFS('交易日誌'!$B$2:$B$501,"&gt;="&amp;B27,'交易日誌'!$B$2:$B$501,"&lt;="&amp;C27,'交易日誌'!$P$2:$P$501,"&gt;-9E+99")</f>
        <v/>
      </c>
      <c r="E27" s="37">
        <f>COUNTIFS('交易日誌'!$B$2:$B$501,"&gt;="&amp;B27,'交易日誌'!$B$2:$B$501,"&lt;="&amp;C27,'交易日誌'!$P$2:$P$501,"&gt;0")</f>
        <v/>
      </c>
      <c r="F27" s="39">
        <f>IFERROR(E27/D27,"")</f>
        <v/>
      </c>
      <c r="G27" s="40">
        <f>IFERROR(AVERAGEIFS('交易日誌'!$Q$2:$Q$501,'交易日誌'!$B$2:$B$501,"&gt;="&amp;B27,'交易日誌'!$B$2:$B$501,"&lt;="&amp;C27),"")</f>
        <v/>
      </c>
      <c r="H27" s="41">
        <f>SUMIFS('交易日誌'!$P$2:$P$501,'交易日誌'!$B$2:$B$501,"&gt;="&amp;B27,'交易日誌'!$B$2:$B$501,"&lt;="&amp;C27)</f>
        <v/>
      </c>
      <c r="I27" s="37">
        <f>COUNTIFS('交易日誌'!$B$2:$B$501,"&gt;="&amp;B27,'交易日誌'!$B$2:$B$501,"&lt;="&amp;C27,'交易日誌'!$R$2:$R$501,"是")</f>
        <v/>
      </c>
      <c r="J27" s="42" t="n"/>
      <c r="K27" s="42" t="n"/>
      <c r="L27" s="42" t="n"/>
    </row>
    <row r="28" ht="30" customHeight="1">
      <c r="A28" s="37" t="n">
        <v>12</v>
      </c>
      <c r="B28" s="38">
        <f>B27+7</f>
        <v/>
      </c>
      <c r="C28" s="38">
        <f>B28+6</f>
        <v/>
      </c>
      <c r="D28" s="37">
        <f>COUNTIFS('交易日誌'!$B$2:$B$501,"&gt;="&amp;B28,'交易日誌'!$B$2:$B$501,"&lt;="&amp;C28,'交易日誌'!$P$2:$P$501,"&gt;-9E+99")</f>
        <v/>
      </c>
      <c r="E28" s="37">
        <f>COUNTIFS('交易日誌'!$B$2:$B$501,"&gt;="&amp;B28,'交易日誌'!$B$2:$B$501,"&lt;="&amp;C28,'交易日誌'!$P$2:$P$501,"&gt;0")</f>
        <v/>
      </c>
      <c r="F28" s="39">
        <f>IFERROR(E28/D28,"")</f>
        <v/>
      </c>
      <c r="G28" s="40">
        <f>IFERROR(AVERAGEIFS('交易日誌'!$Q$2:$Q$501,'交易日誌'!$B$2:$B$501,"&gt;="&amp;B28,'交易日誌'!$B$2:$B$501,"&lt;="&amp;C28),"")</f>
        <v/>
      </c>
      <c r="H28" s="41">
        <f>SUMIFS('交易日誌'!$P$2:$P$501,'交易日誌'!$B$2:$B$501,"&gt;="&amp;B28,'交易日誌'!$B$2:$B$501,"&lt;="&amp;C28)</f>
        <v/>
      </c>
      <c r="I28" s="37">
        <f>COUNTIFS('交易日誌'!$B$2:$B$501,"&gt;="&amp;B28,'交易日誌'!$B$2:$B$501,"&lt;="&amp;C28,'交易日誌'!$R$2:$R$501,"是")</f>
        <v/>
      </c>
      <c r="J28" s="42" t="n"/>
      <c r="K28" s="42" t="n"/>
      <c r="L28" s="42" t="n"/>
    </row>
  </sheetData>
  <conditionalFormatting sqref="I17:I28">
    <cfRule type="cellIs" priority="1" operator="greaterThan" dxfId="1">
      <formula>0</formula>
    </cfRule>
  </conditionalFormatting>
  <dataValidations count="1">
    <dataValidation sqref="L17:L28" showDropDown="0" showInputMessage="0" showErrorMessage="0" allowBlank="1" type="list">
      <formula1>"有,大致有,冇"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40" customWidth="1" min="3" max="3"/>
    <col width="40" customWidth="1" min="4" max="4"/>
    <col width="36" customWidth="1" min="5" max="5"/>
    <col width="11" customWidth="1" min="6" max="6"/>
  </cols>
  <sheetData>
    <row r="1">
      <c r="A1" s="1" t="inlineStr">
        <is>
          <t>12 週學習＋練習計劃（全部紙上交易）</t>
        </is>
      </c>
    </row>
    <row r="2">
      <c r="A2" s="2" t="inlineStr">
        <is>
          <t>只供教育用途，並不構成任何投資建議；不保證任何回報；本檔案只用於紙上（模擬）交易，不涉及任何真實落盤。</t>
        </is>
      </c>
    </row>
    <row r="4">
      <c r="A4" s="9" t="inlineStr">
        <is>
          <t>週</t>
        </is>
      </c>
      <c r="B4" s="9" t="inlineStr">
        <is>
          <t>主題</t>
        </is>
      </c>
      <c r="C4" s="9" t="inlineStr">
        <is>
          <t>加密（BTC/ETH 現貨）</t>
        </is>
      </c>
      <c r="D4" s="9" t="inlineStr">
        <is>
          <t>美股／ETF</t>
        </is>
      </c>
      <c r="E4" s="9" t="inlineStr">
        <is>
          <t>本週完成指標</t>
        </is>
      </c>
      <c r="F4" s="9" t="inlineStr">
        <is>
          <t>狀態</t>
        </is>
      </c>
    </row>
    <row r="5" ht="46" customHeight="1">
      <c r="A5" s="10" t="n">
        <v>1</v>
      </c>
      <c r="B5" s="11" t="inlineStr">
        <is>
          <t>開模擬帳戶＋規則</t>
        </is>
      </c>
      <c r="C5" s="11" t="inlineStr">
        <is>
          <t>開 TradingView；認識 BTC/ETH 圖表、成交量；重溫第 1–7 課</t>
        </is>
      </c>
      <c r="D5" s="11" t="inlineStr">
        <is>
          <t>開 IBKR Paper 或 Futu/Moomoo 模擬帳戶；認識 ETF、指數、管理費</t>
        </is>
      </c>
      <c r="E5" s="11" t="inlineStr">
        <is>
          <t>讀晒「倉位規則」；用計算機試計 5 次；0 筆交易</t>
        </is>
      </c>
      <c r="F5" s="43" t="inlineStr">
        <is>
          <t>未開始</t>
        </is>
      </c>
    </row>
    <row r="6" ht="46" customHeight="1">
      <c r="A6" s="10" t="n">
        <v>2</v>
      </c>
      <c r="B6" s="11" t="inlineStr">
        <is>
          <t>止蝕同倉位</t>
        </is>
      </c>
      <c r="C6" s="11" t="inlineStr">
        <is>
          <t>用支持位定止蝕，練習計 1% 風險</t>
        </is>
      </c>
      <c r="D6" s="11" t="inlineStr">
        <is>
          <t>比較 2–3 隻低成本寬基 ETF 嘅費用、持倉、追蹤指數</t>
        </is>
      </c>
      <c r="E6" s="11" t="inlineStr">
        <is>
          <t>紙上交易 1–2 筆；日誌每格填齊</t>
        </is>
      </c>
      <c r="F6" s="43" t="inlineStr">
        <is>
          <t>未開始</t>
        </is>
      </c>
    </row>
    <row r="7" ht="46" customHeight="1">
      <c r="A7" s="10" t="n">
        <v>3</v>
      </c>
      <c r="B7" s="11" t="inlineStr">
        <is>
          <t>趨勢同均線</t>
        </is>
      </c>
      <c r="C7" s="11" t="inlineStr">
        <is>
          <t>MA50/MA200、高低點結構</t>
        </is>
      </c>
      <c r="D7" s="11" t="inlineStr">
        <is>
          <t>大市指數長期走勢；2000 年代同 2008 年熊市回撤</t>
        </is>
      </c>
      <c r="E7" s="11" t="inlineStr">
        <is>
          <t>累計 3–5 筆；寫第 1 次每週檢討</t>
        </is>
      </c>
      <c r="F7" s="43" t="inlineStr">
        <is>
          <t>未開始</t>
        </is>
      </c>
    </row>
    <row r="8" ht="46" customHeight="1">
      <c r="A8" s="10" t="n">
        <v>4</v>
      </c>
      <c r="B8" s="11" t="inlineStr">
        <is>
          <t>情緒同紀律</t>
        </is>
      </c>
      <c r="C8" s="11" t="inlineStr">
        <is>
          <t>記錄 FOMO／恐懼；新聞前後波動觀察</t>
        </is>
      </c>
      <c r="D8" s="11" t="inlineStr">
        <is>
          <t>定期定額（DCA）：每月固定金額模擬入</t>
        </is>
      </c>
      <c r="E8" s="11" t="inlineStr">
        <is>
          <t>累計 6–8 筆；違規 0–1 次</t>
        </is>
      </c>
      <c r="F8" s="43" t="inlineStr">
        <is>
          <t>未開始</t>
        </is>
      </c>
    </row>
    <row r="9" ht="46" customHeight="1">
      <c r="A9" s="10" t="n">
        <v>5</v>
      </c>
      <c r="B9" s="11" t="inlineStr">
        <is>
          <t>風險回報</t>
        </is>
      </c>
      <c r="C9" s="11" t="inlineStr">
        <is>
          <t>只做 R:R ≥ 2 嘅計劃</t>
        </is>
      </c>
      <c r="D9" s="11" t="inlineStr">
        <is>
          <t>資產配置：股票 vs 債券／現金緩衝（按風險承受度）</t>
        </is>
      </c>
      <c r="E9" s="11" t="inlineStr">
        <is>
          <t>累計 9–11 筆</t>
        </is>
      </c>
      <c r="F9" s="43" t="inlineStr">
        <is>
          <t>未開始</t>
        </is>
      </c>
    </row>
    <row r="10" ht="46" customHeight="1">
      <c r="A10" s="10" t="n">
        <v>6</v>
      </c>
      <c r="B10" s="11" t="inlineStr">
        <is>
          <t>中期檢討</t>
        </is>
      </c>
      <c r="C10" s="11" t="inlineStr">
        <is>
          <t>睇勝率、平均 R、回撤；改 1 條最常犯嘅錯</t>
        </is>
      </c>
      <c r="D10" s="11" t="inlineStr">
        <is>
          <t>計費用同稅（例如美股股息預扣稅）對長期回報嘅影響</t>
        </is>
      </c>
      <c r="E10" s="11" t="inlineStr">
        <is>
          <t>寫中期檢討（半頁）；回撤 &gt;10% 暫停一週</t>
        </is>
      </c>
      <c r="F10" s="43" t="inlineStr">
        <is>
          <t>未開始</t>
        </is>
      </c>
    </row>
    <row r="11" ht="46" customHeight="1">
      <c r="A11" s="10" t="n">
        <v>7</v>
      </c>
      <c r="B11" s="11" t="inlineStr">
        <is>
          <t>波動同倉位</t>
        </is>
      </c>
      <c r="C11" s="11" t="inlineStr">
        <is>
          <t>比較 BTC/ETH 波幅，學 ATR 概念</t>
        </is>
      </c>
      <c r="D11" s="11" t="inlineStr">
        <is>
          <t>ETF 波幅比較；點解寬基波動較細</t>
        </is>
      </c>
      <c r="E11" s="11" t="inlineStr">
        <is>
          <t>累計 13–16 筆</t>
        </is>
      </c>
      <c r="F11" s="43" t="inlineStr">
        <is>
          <t>未開始</t>
        </is>
      </c>
    </row>
    <row r="12" ht="46" customHeight="1">
      <c r="A12" s="10" t="n">
        <v>8</v>
      </c>
      <c r="B12" s="11" t="inlineStr">
        <is>
          <t>平台安全</t>
        </is>
      </c>
      <c r="C12" s="11" t="inlineStr">
        <is>
          <t>HashKey／OSL（證監會持牌）同海外平台分別；2FA、提款白名單；JPEX 教訓</t>
        </is>
      </c>
      <c r="D12" s="11" t="inlineStr">
        <is>
          <t>券商揀選：證監會持牌、產品適合性同風險披露</t>
        </is>
      </c>
      <c r="E12" s="11" t="inlineStr">
        <is>
          <t>累計 17–20 筆；整理安全清單</t>
        </is>
      </c>
      <c r="F12" s="43" t="inlineStr">
        <is>
          <t>未開始</t>
        </is>
      </c>
    </row>
    <row r="13" ht="46" customHeight="1">
      <c r="A13" s="10" t="n">
        <v>9</v>
      </c>
      <c r="B13" s="11" t="inlineStr">
        <is>
          <t>組合層面</t>
        </is>
      </c>
      <c r="C13" s="11" t="inlineStr">
        <is>
          <t>加密總倉位唔超 50%；相關性觀察</t>
        </is>
      </c>
      <c r="D13" s="11" t="inlineStr">
        <is>
          <t>再平衡（rebalancing）模擬</t>
        </is>
      </c>
      <c r="E13" s="11" t="inlineStr">
        <is>
          <t>累計 21–24 筆</t>
        </is>
      </c>
      <c r="F13" s="43" t="inlineStr">
        <is>
          <t>未開始</t>
        </is>
      </c>
    </row>
    <row r="14" ht="46" customHeight="1">
      <c r="A14" s="10" t="n">
        <v>10</v>
      </c>
      <c r="B14" s="11" t="inlineStr">
        <is>
          <t>壓力測試</t>
        </is>
      </c>
      <c r="C14" s="11" t="inlineStr">
        <is>
          <t>假設 BTC 一個月跌 30%，組合會點？（LUNA、FTX 個案）</t>
        </is>
      </c>
      <c r="D14" s="11" t="inlineStr">
        <is>
          <t>假設大市一年跌 40%，你會唔會恐慌賣？（Archegos 槓桿個案）</t>
        </is>
      </c>
      <c r="E14" s="11" t="inlineStr">
        <is>
          <t>寫壓力測試筆記；累計 25–27 筆</t>
        </is>
      </c>
      <c r="F14" s="43" t="inlineStr">
        <is>
          <t>未開始</t>
        </is>
      </c>
    </row>
    <row r="15" ht="46" customHeight="1">
      <c r="A15" s="10" t="n">
        <v>11</v>
      </c>
      <c r="B15" s="11" t="inlineStr">
        <is>
          <t>穩定執行</t>
        </is>
      </c>
      <c r="C15" s="11" t="inlineStr">
        <is>
          <t>只跟規則、唔加新花款</t>
        </is>
      </c>
      <c r="D15" s="11" t="inlineStr">
        <is>
          <t>DCA 繼續；唔追熱門股</t>
        </is>
      </c>
      <c r="E15" s="11" t="inlineStr">
        <is>
          <t>累計 28–30 筆；違規率 &lt;10%</t>
        </is>
      </c>
      <c r="F15" s="43" t="inlineStr">
        <is>
          <t>未開始</t>
        </is>
      </c>
    </row>
    <row r="16" ht="46" customHeight="1">
      <c r="A16" s="10" t="n">
        <v>12</v>
      </c>
      <c r="B16" s="11" t="inlineStr">
        <is>
          <t>總檢討同門檻</t>
        </is>
      </c>
      <c r="C16" s="11" t="inlineStr">
        <is>
          <t>對照下面門檻逐項剔</t>
        </is>
      </c>
      <c r="D16" s="11" t="inlineStr">
        <is>
          <t>同左</t>
        </is>
      </c>
      <c r="E16" s="11" t="inlineStr">
        <is>
          <t>寫總結（一頁）；決定繼續紙上練定考慮極小額</t>
        </is>
      </c>
      <c r="F16" s="43" t="inlineStr">
        <is>
          <t>未開始</t>
        </is>
      </c>
    </row>
    <row r="18">
      <c r="A18" s="3" t="inlineStr">
        <is>
          <t>考慮任何小額真錢之前嘅門檻（全部「達標」先考慮；就算達標都唔代表會賺錢）</t>
        </is>
      </c>
    </row>
    <row r="19">
      <c r="A19" s="9" t="inlineStr">
        <is>
          <t>#</t>
        </is>
      </c>
      <c r="B19" s="9" t="inlineStr">
        <is>
          <t>門檻</t>
        </is>
      </c>
      <c r="C19" s="9" t="inlineStr">
        <is>
          <t>要求</t>
        </is>
      </c>
      <c r="D19" s="9" t="inlineStr">
        <is>
          <t>現時</t>
        </is>
      </c>
      <c r="E19" s="9" t="inlineStr">
        <is>
          <t>結果</t>
        </is>
      </c>
    </row>
    <row r="20">
      <c r="A20" s="10" t="n">
        <v>1</v>
      </c>
      <c r="B20" s="11" t="inlineStr">
        <is>
          <t>完成週數</t>
        </is>
      </c>
      <c r="C20" s="10" t="inlineStr">
        <is>
          <t>≥ 12 週</t>
        </is>
      </c>
      <c r="D20" s="37">
        <f>COUNTIF(F5:F16,"已完成")</f>
        <v/>
      </c>
      <c r="E20" s="44">
        <f>IF(D20&gt;=12,"達標","未達標")</f>
        <v/>
      </c>
    </row>
    <row r="21">
      <c r="A21" s="10" t="n">
        <v>2</v>
      </c>
      <c r="B21" s="11" t="inlineStr">
        <is>
          <t>已平倉紙上交易</t>
        </is>
      </c>
      <c r="C21" s="10" t="inlineStr">
        <is>
          <t>≥ 30 筆</t>
        </is>
      </c>
      <c r="D21" s="37">
        <f>'每週檢討'!B5</f>
        <v/>
      </c>
      <c r="E21" s="44">
        <f>IF(D21&gt;=30,"達標","未達標")</f>
        <v/>
      </c>
    </row>
    <row r="22">
      <c r="A22" s="10" t="n">
        <v>3</v>
      </c>
      <c r="B22" s="11" t="inlineStr">
        <is>
          <t>違規率</t>
        </is>
      </c>
      <c r="C22" s="10" t="inlineStr">
        <is>
          <t>&lt; 10%</t>
        </is>
      </c>
      <c r="D22" s="45">
        <f>'每週檢討'!B13</f>
        <v/>
      </c>
      <c r="E22" s="44">
        <f>IF(AND(ISNUMBER(D22),D22&lt;0.1,'每週檢討'!B5&gt;0),"達標","未達標")</f>
        <v/>
      </c>
    </row>
    <row r="23">
      <c r="A23" s="10" t="n">
        <v>4</v>
      </c>
      <c r="B23" s="11" t="inlineStr">
        <is>
          <t>最大回撤</t>
        </is>
      </c>
      <c r="C23" s="10" t="inlineStr">
        <is>
          <t>細過 10%（即 &gt; -10%）</t>
        </is>
      </c>
      <c r="D23" s="45">
        <f>'每週檢討'!B11</f>
        <v/>
      </c>
      <c r="E23" s="44">
        <f>IF(AND(D23&gt;-0.1,'每週檢討'!B5&gt;0),"達標","未達標")</f>
        <v/>
      </c>
    </row>
    <row r="24">
      <c r="A24" s="10" t="n">
        <v>5</v>
      </c>
      <c r="B24" s="11" t="inlineStr">
        <is>
          <t>平均 R 倍數</t>
        </is>
      </c>
      <c r="C24" s="10" t="inlineStr">
        <is>
          <t>&gt; 0（整體唔係蝕緊）</t>
        </is>
      </c>
      <c r="D24" s="40">
        <f>'每週檢討'!B8</f>
        <v/>
      </c>
      <c r="E24" s="44">
        <f>IF(AND(ISNUMBER(D24),D24&gt;0),"達標","未達標")</f>
        <v/>
      </c>
    </row>
    <row r="25">
      <c r="A25" s="10" t="n">
        <v>6</v>
      </c>
      <c r="B25" s="11" t="inlineStr">
        <is>
          <t>每週檢討</t>
        </is>
      </c>
      <c r="C25" s="10" t="inlineStr">
        <is>
          <t>12 份都寫咗</t>
        </is>
      </c>
      <c r="D25" s="37">
        <f>COUNTA('每週檢討'!J17:J28)</f>
        <v/>
      </c>
      <c r="E25" s="44">
        <f>IF(D25&gt;=12,"達標","未達標")</f>
        <v/>
      </c>
    </row>
    <row r="26">
      <c r="A26" s="2" t="inlineStr">
        <is>
          <t>真錢起步（教育參考）：只用輸得起嘅細額（例如虛擬資金嘅 5–10%），用同一套規則同日誌；表現變差即刻返去紙上練。</t>
        </is>
      </c>
    </row>
  </sheetData>
  <conditionalFormatting sqref="F5:F16">
    <cfRule type="cellIs" priority="1" operator="equal" dxfId="2">
      <formula>"已完成"</formula>
    </cfRule>
  </conditionalFormatting>
  <conditionalFormatting sqref="E20:E25">
    <cfRule type="cellIs" priority="2" operator="equal" dxfId="3">
      <formula>"達標"</formula>
    </cfRule>
    <cfRule type="cellIs" priority="3" operator="equal" dxfId="0">
      <formula>"未達標"</formula>
    </cfRule>
  </conditionalFormatting>
  <dataValidations count="1">
    <dataValidation sqref="F5:F16" showDropDown="0" showInputMessage="0" showErrorMessage="0" allowBlank="1" type="list">
      <formula1>"未開始,進行中,已完成"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F7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複利現實：$10,000 要幾耐先變 $100,000？</t>
        </is>
      </c>
    </row>
    <row r="2">
      <c r="A2" s="2" t="inlineStr">
        <is>
          <t>只供教育用途，並不構成任何投資建議；不保證任何回報；本檔案只用於紙上（模擬）交易，不涉及任何真實落盤。 以下係固定年回報嘅數學示範，真實市場每年回報唔固定，可以係負數。</t>
        </is>
      </c>
    </row>
    <row r="4">
      <c r="A4" s="5" t="inlineStr">
        <is>
          <t>起始本金</t>
        </is>
      </c>
      <c r="B4" s="6" t="n">
        <v>10000</v>
      </c>
      <c r="C4" s="5" t="inlineStr">
        <is>
          <t>目標</t>
        </is>
      </c>
      <c r="D4" s="6" t="n">
        <v>100000</v>
      </c>
    </row>
    <row r="6">
      <c r="A6" s="9" t="inlineStr">
        <is>
          <t>年</t>
        </is>
      </c>
      <c r="B6" s="46" t="n">
        <v>0.05</v>
      </c>
      <c r="C6" s="46" t="n">
        <v>0.08</v>
      </c>
      <c r="D6" s="46" t="n">
        <v>0.1</v>
      </c>
      <c r="E6" s="46" t="n">
        <v>0.15</v>
      </c>
      <c r="F6" s="46" t="n">
        <v>0.2</v>
      </c>
    </row>
    <row r="7">
      <c r="A7" s="10" t="n">
        <v>1</v>
      </c>
      <c r="B7" s="47">
        <f>$B$4*(1+B$6)^$A7</f>
        <v/>
      </c>
      <c r="C7" s="47">
        <f>$B$4*(1+C$6)^$A7</f>
        <v/>
      </c>
      <c r="D7" s="47">
        <f>$B$4*(1+D$6)^$A7</f>
        <v/>
      </c>
      <c r="E7" s="47">
        <f>$B$4*(1+E$6)^$A7</f>
        <v/>
      </c>
      <c r="F7" s="47">
        <f>$B$4*(1+F$6)^$A7</f>
        <v/>
      </c>
    </row>
    <row r="8">
      <c r="A8" s="10" t="n">
        <v>2</v>
      </c>
      <c r="B8" s="47">
        <f>$B$4*(1+B$6)^$A8</f>
        <v/>
      </c>
      <c r="C8" s="47">
        <f>$B$4*(1+C$6)^$A8</f>
        <v/>
      </c>
      <c r="D8" s="47">
        <f>$B$4*(1+D$6)^$A8</f>
        <v/>
      </c>
      <c r="E8" s="47">
        <f>$B$4*(1+E$6)^$A8</f>
        <v/>
      </c>
      <c r="F8" s="47">
        <f>$B$4*(1+F$6)^$A8</f>
        <v/>
      </c>
    </row>
    <row r="9">
      <c r="A9" s="10" t="n">
        <v>3</v>
      </c>
      <c r="B9" s="47">
        <f>$B$4*(1+B$6)^$A9</f>
        <v/>
      </c>
      <c r="C9" s="47">
        <f>$B$4*(1+C$6)^$A9</f>
        <v/>
      </c>
      <c r="D9" s="47">
        <f>$B$4*(1+D$6)^$A9</f>
        <v/>
      </c>
      <c r="E9" s="47">
        <f>$B$4*(1+E$6)^$A9</f>
        <v/>
      </c>
      <c r="F9" s="47">
        <f>$B$4*(1+F$6)^$A9</f>
        <v/>
      </c>
    </row>
    <row r="10">
      <c r="A10" s="10" t="n">
        <v>4</v>
      </c>
      <c r="B10" s="47">
        <f>$B$4*(1+B$6)^$A10</f>
        <v/>
      </c>
      <c r="C10" s="47">
        <f>$B$4*(1+C$6)^$A10</f>
        <v/>
      </c>
      <c r="D10" s="47">
        <f>$B$4*(1+D$6)^$A10</f>
        <v/>
      </c>
      <c r="E10" s="47">
        <f>$B$4*(1+E$6)^$A10</f>
        <v/>
      </c>
      <c r="F10" s="47">
        <f>$B$4*(1+F$6)^$A10</f>
        <v/>
      </c>
    </row>
    <row r="11">
      <c r="A11" s="10" t="n">
        <v>5</v>
      </c>
      <c r="B11" s="47">
        <f>$B$4*(1+B$6)^$A11</f>
        <v/>
      </c>
      <c r="C11" s="47">
        <f>$B$4*(1+C$6)^$A11</f>
        <v/>
      </c>
      <c r="D11" s="47">
        <f>$B$4*(1+D$6)^$A11</f>
        <v/>
      </c>
      <c r="E11" s="47">
        <f>$B$4*(1+E$6)^$A11</f>
        <v/>
      </c>
      <c r="F11" s="47">
        <f>$B$4*(1+F$6)^$A11</f>
        <v/>
      </c>
    </row>
    <row r="12">
      <c r="A12" s="10" t="n">
        <v>6</v>
      </c>
      <c r="B12" s="47">
        <f>$B$4*(1+B$6)^$A12</f>
        <v/>
      </c>
      <c r="C12" s="47">
        <f>$B$4*(1+C$6)^$A12</f>
        <v/>
      </c>
      <c r="D12" s="47">
        <f>$B$4*(1+D$6)^$A12</f>
        <v/>
      </c>
      <c r="E12" s="47">
        <f>$B$4*(1+E$6)^$A12</f>
        <v/>
      </c>
      <c r="F12" s="47">
        <f>$B$4*(1+F$6)^$A12</f>
        <v/>
      </c>
    </row>
    <row r="13">
      <c r="A13" s="10" t="n">
        <v>7</v>
      </c>
      <c r="B13" s="47">
        <f>$B$4*(1+B$6)^$A13</f>
        <v/>
      </c>
      <c r="C13" s="47">
        <f>$B$4*(1+C$6)^$A13</f>
        <v/>
      </c>
      <c r="D13" s="47">
        <f>$B$4*(1+D$6)^$A13</f>
        <v/>
      </c>
      <c r="E13" s="47">
        <f>$B$4*(1+E$6)^$A13</f>
        <v/>
      </c>
      <c r="F13" s="47">
        <f>$B$4*(1+F$6)^$A13</f>
        <v/>
      </c>
    </row>
    <row r="14">
      <c r="A14" s="10" t="n">
        <v>8</v>
      </c>
      <c r="B14" s="47">
        <f>$B$4*(1+B$6)^$A14</f>
        <v/>
      </c>
      <c r="C14" s="47">
        <f>$B$4*(1+C$6)^$A14</f>
        <v/>
      </c>
      <c r="D14" s="47">
        <f>$B$4*(1+D$6)^$A14</f>
        <v/>
      </c>
      <c r="E14" s="47">
        <f>$B$4*(1+E$6)^$A14</f>
        <v/>
      </c>
      <c r="F14" s="47">
        <f>$B$4*(1+F$6)^$A14</f>
        <v/>
      </c>
    </row>
    <row r="15">
      <c r="A15" s="10" t="n">
        <v>9</v>
      </c>
      <c r="B15" s="47">
        <f>$B$4*(1+B$6)^$A15</f>
        <v/>
      </c>
      <c r="C15" s="47">
        <f>$B$4*(1+C$6)^$A15</f>
        <v/>
      </c>
      <c r="D15" s="47">
        <f>$B$4*(1+D$6)^$A15</f>
        <v/>
      </c>
      <c r="E15" s="47">
        <f>$B$4*(1+E$6)^$A15</f>
        <v/>
      </c>
      <c r="F15" s="47">
        <f>$B$4*(1+F$6)^$A15</f>
        <v/>
      </c>
    </row>
    <row r="16">
      <c r="A16" s="10" t="n">
        <v>10</v>
      </c>
      <c r="B16" s="47">
        <f>$B$4*(1+B$6)^$A16</f>
        <v/>
      </c>
      <c r="C16" s="47">
        <f>$B$4*(1+C$6)^$A16</f>
        <v/>
      </c>
      <c r="D16" s="47">
        <f>$B$4*(1+D$6)^$A16</f>
        <v/>
      </c>
      <c r="E16" s="47">
        <f>$B$4*(1+E$6)^$A16</f>
        <v/>
      </c>
      <c r="F16" s="47">
        <f>$B$4*(1+F$6)^$A16</f>
        <v/>
      </c>
    </row>
    <row r="17">
      <c r="A17" s="10" t="n">
        <v>11</v>
      </c>
      <c r="B17" s="47">
        <f>$B$4*(1+B$6)^$A17</f>
        <v/>
      </c>
      <c r="C17" s="47">
        <f>$B$4*(1+C$6)^$A17</f>
        <v/>
      </c>
      <c r="D17" s="47">
        <f>$B$4*(1+D$6)^$A17</f>
        <v/>
      </c>
      <c r="E17" s="47">
        <f>$B$4*(1+E$6)^$A17</f>
        <v/>
      </c>
      <c r="F17" s="47">
        <f>$B$4*(1+F$6)^$A17</f>
        <v/>
      </c>
    </row>
    <row r="18">
      <c r="A18" s="10" t="n">
        <v>12</v>
      </c>
      <c r="B18" s="47">
        <f>$B$4*(1+B$6)^$A18</f>
        <v/>
      </c>
      <c r="C18" s="47">
        <f>$B$4*(1+C$6)^$A18</f>
        <v/>
      </c>
      <c r="D18" s="47">
        <f>$B$4*(1+D$6)^$A18</f>
        <v/>
      </c>
      <c r="E18" s="47">
        <f>$B$4*(1+E$6)^$A18</f>
        <v/>
      </c>
      <c r="F18" s="47">
        <f>$B$4*(1+F$6)^$A18</f>
        <v/>
      </c>
    </row>
    <row r="19">
      <c r="A19" s="10" t="n">
        <v>13</v>
      </c>
      <c r="B19" s="47">
        <f>$B$4*(1+B$6)^$A19</f>
        <v/>
      </c>
      <c r="C19" s="47">
        <f>$B$4*(1+C$6)^$A19</f>
        <v/>
      </c>
      <c r="D19" s="47">
        <f>$B$4*(1+D$6)^$A19</f>
        <v/>
      </c>
      <c r="E19" s="47">
        <f>$B$4*(1+E$6)^$A19</f>
        <v/>
      </c>
      <c r="F19" s="47">
        <f>$B$4*(1+F$6)^$A19</f>
        <v/>
      </c>
    </row>
    <row r="20">
      <c r="A20" s="10" t="n">
        <v>14</v>
      </c>
      <c r="B20" s="47">
        <f>$B$4*(1+B$6)^$A20</f>
        <v/>
      </c>
      <c r="C20" s="47">
        <f>$B$4*(1+C$6)^$A20</f>
        <v/>
      </c>
      <c r="D20" s="47">
        <f>$B$4*(1+D$6)^$A20</f>
        <v/>
      </c>
      <c r="E20" s="47">
        <f>$B$4*(1+E$6)^$A20</f>
        <v/>
      </c>
      <c r="F20" s="47">
        <f>$B$4*(1+F$6)^$A20</f>
        <v/>
      </c>
    </row>
    <row r="21">
      <c r="A21" s="10" t="n">
        <v>15</v>
      </c>
      <c r="B21" s="47">
        <f>$B$4*(1+B$6)^$A21</f>
        <v/>
      </c>
      <c r="C21" s="47">
        <f>$B$4*(1+C$6)^$A21</f>
        <v/>
      </c>
      <c r="D21" s="47">
        <f>$B$4*(1+D$6)^$A21</f>
        <v/>
      </c>
      <c r="E21" s="47">
        <f>$B$4*(1+E$6)^$A21</f>
        <v/>
      </c>
      <c r="F21" s="47">
        <f>$B$4*(1+F$6)^$A21</f>
        <v/>
      </c>
    </row>
    <row r="22">
      <c r="A22" s="10" t="n">
        <v>16</v>
      </c>
      <c r="B22" s="47">
        <f>$B$4*(1+B$6)^$A22</f>
        <v/>
      </c>
      <c r="C22" s="47">
        <f>$B$4*(1+C$6)^$A22</f>
        <v/>
      </c>
      <c r="D22" s="47">
        <f>$B$4*(1+D$6)^$A22</f>
        <v/>
      </c>
      <c r="E22" s="47">
        <f>$B$4*(1+E$6)^$A22</f>
        <v/>
      </c>
      <c r="F22" s="47">
        <f>$B$4*(1+F$6)^$A22</f>
        <v/>
      </c>
    </row>
    <row r="23">
      <c r="A23" s="10" t="n">
        <v>17</v>
      </c>
      <c r="B23" s="47">
        <f>$B$4*(1+B$6)^$A23</f>
        <v/>
      </c>
      <c r="C23" s="47">
        <f>$B$4*(1+C$6)^$A23</f>
        <v/>
      </c>
      <c r="D23" s="47">
        <f>$B$4*(1+D$6)^$A23</f>
        <v/>
      </c>
      <c r="E23" s="47">
        <f>$B$4*(1+E$6)^$A23</f>
        <v/>
      </c>
      <c r="F23" s="47">
        <f>$B$4*(1+F$6)^$A23</f>
        <v/>
      </c>
    </row>
    <row r="24">
      <c r="A24" s="10" t="n">
        <v>18</v>
      </c>
      <c r="B24" s="47">
        <f>$B$4*(1+B$6)^$A24</f>
        <v/>
      </c>
      <c r="C24" s="47">
        <f>$B$4*(1+C$6)^$A24</f>
        <v/>
      </c>
      <c r="D24" s="47">
        <f>$B$4*(1+D$6)^$A24</f>
        <v/>
      </c>
      <c r="E24" s="47">
        <f>$B$4*(1+E$6)^$A24</f>
        <v/>
      </c>
      <c r="F24" s="47">
        <f>$B$4*(1+F$6)^$A24</f>
        <v/>
      </c>
    </row>
    <row r="25">
      <c r="A25" s="10" t="n">
        <v>19</v>
      </c>
      <c r="B25" s="47">
        <f>$B$4*(1+B$6)^$A25</f>
        <v/>
      </c>
      <c r="C25" s="47">
        <f>$B$4*(1+C$6)^$A25</f>
        <v/>
      </c>
      <c r="D25" s="47">
        <f>$B$4*(1+D$6)^$A25</f>
        <v/>
      </c>
      <c r="E25" s="47">
        <f>$B$4*(1+E$6)^$A25</f>
        <v/>
      </c>
      <c r="F25" s="47">
        <f>$B$4*(1+F$6)^$A25</f>
        <v/>
      </c>
    </row>
    <row r="26">
      <c r="A26" s="10" t="n">
        <v>20</v>
      </c>
      <c r="B26" s="47">
        <f>$B$4*(1+B$6)^$A26</f>
        <v/>
      </c>
      <c r="C26" s="47">
        <f>$B$4*(1+C$6)^$A26</f>
        <v/>
      </c>
      <c r="D26" s="47">
        <f>$B$4*(1+D$6)^$A26</f>
        <v/>
      </c>
      <c r="E26" s="47">
        <f>$B$4*(1+E$6)^$A26</f>
        <v/>
      </c>
      <c r="F26" s="47">
        <f>$B$4*(1+F$6)^$A26</f>
        <v/>
      </c>
    </row>
    <row r="27">
      <c r="A27" s="10" t="n">
        <v>21</v>
      </c>
      <c r="B27" s="47">
        <f>$B$4*(1+B$6)^$A27</f>
        <v/>
      </c>
      <c r="C27" s="47">
        <f>$B$4*(1+C$6)^$A27</f>
        <v/>
      </c>
      <c r="D27" s="47">
        <f>$B$4*(1+D$6)^$A27</f>
        <v/>
      </c>
      <c r="E27" s="47">
        <f>$B$4*(1+E$6)^$A27</f>
        <v/>
      </c>
      <c r="F27" s="47">
        <f>$B$4*(1+F$6)^$A27</f>
        <v/>
      </c>
    </row>
    <row r="28">
      <c r="A28" s="10" t="n">
        <v>22</v>
      </c>
      <c r="B28" s="47">
        <f>$B$4*(1+B$6)^$A28</f>
        <v/>
      </c>
      <c r="C28" s="47">
        <f>$B$4*(1+C$6)^$A28</f>
        <v/>
      </c>
      <c r="D28" s="47">
        <f>$B$4*(1+D$6)^$A28</f>
        <v/>
      </c>
      <c r="E28" s="47">
        <f>$B$4*(1+E$6)^$A28</f>
        <v/>
      </c>
      <c r="F28" s="47">
        <f>$B$4*(1+F$6)^$A28</f>
        <v/>
      </c>
    </row>
    <row r="29">
      <c r="A29" s="10" t="n">
        <v>23</v>
      </c>
      <c r="B29" s="47">
        <f>$B$4*(1+B$6)^$A29</f>
        <v/>
      </c>
      <c r="C29" s="47">
        <f>$B$4*(1+C$6)^$A29</f>
        <v/>
      </c>
      <c r="D29" s="47">
        <f>$B$4*(1+D$6)^$A29</f>
        <v/>
      </c>
      <c r="E29" s="47">
        <f>$B$4*(1+E$6)^$A29</f>
        <v/>
      </c>
      <c r="F29" s="47">
        <f>$B$4*(1+F$6)^$A29</f>
        <v/>
      </c>
    </row>
    <row r="30">
      <c r="A30" s="10" t="n">
        <v>24</v>
      </c>
      <c r="B30" s="47">
        <f>$B$4*(1+B$6)^$A30</f>
        <v/>
      </c>
      <c r="C30" s="47">
        <f>$B$4*(1+C$6)^$A30</f>
        <v/>
      </c>
      <c r="D30" s="47">
        <f>$B$4*(1+D$6)^$A30</f>
        <v/>
      </c>
      <c r="E30" s="47">
        <f>$B$4*(1+E$6)^$A30</f>
        <v/>
      </c>
      <c r="F30" s="47">
        <f>$B$4*(1+F$6)^$A30</f>
        <v/>
      </c>
    </row>
    <row r="31">
      <c r="A31" s="10" t="n">
        <v>25</v>
      </c>
      <c r="B31" s="47">
        <f>$B$4*(1+B$6)^$A31</f>
        <v/>
      </c>
      <c r="C31" s="47">
        <f>$B$4*(1+C$6)^$A31</f>
        <v/>
      </c>
      <c r="D31" s="47">
        <f>$B$4*(1+D$6)^$A31</f>
        <v/>
      </c>
      <c r="E31" s="47">
        <f>$B$4*(1+E$6)^$A31</f>
        <v/>
      </c>
      <c r="F31" s="47">
        <f>$B$4*(1+F$6)^$A31</f>
        <v/>
      </c>
    </row>
    <row r="32">
      <c r="A32" s="10" t="n">
        <v>26</v>
      </c>
      <c r="B32" s="47">
        <f>$B$4*(1+B$6)^$A32</f>
        <v/>
      </c>
      <c r="C32" s="47">
        <f>$B$4*(1+C$6)^$A32</f>
        <v/>
      </c>
      <c r="D32" s="47">
        <f>$B$4*(1+D$6)^$A32</f>
        <v/>
      </c>
      <c r="E32" s="47">
        <f>$B$4*(1+E$6)^$A32</f>
        <v/>
      </c>
      <c r="F32" s="47">
        <f>$B$4*(1+F$6)^$A32</f>
        <v/>
      </c>
    </row>
    <row r="33">
      <c r="A33" s="10" t="n">
        <v>27</v>
      </c>
      <c r="B33" s="47">
        <f>$B$4*(1+B$6)^$A33</f>
        <v/>
      </c>
      <c r="C33" s="47">
        <f>$B$4*(1+C$6)^$A33</f>
        <v/>
      </c>
      <c r="D33" s="47">
        <f>$B$4*(1+D$6)^$A33</f>
        <v/>
      </c>
      <c r="E33" s="47">
        <f>$B$4*(1+E$6)^$A33</f>
        <v/>
      </c>
      <c r="F33" s="47">
        <f>$B$4*(1+F$6)^$A33</f>
        <v/>
      </c>
    </row>
    <row r="34">
      <c r="A34" s="10" t="n">
        <v>28</v>
      </c>
      <c r="B34" s="47">
        <f>$B$4*(1+B$6)^$A34</f>
        <v/>
      </c>
      <c r="C34" s="47">
        <f>$B$4*(1+C$6)^$A34</f>
        <v/>
      </c>
      <c r="D34" s="47">
        <f>$B$4*(1+D$6)^$A34</f>
        <v/>
      </c>
      <c r="E34" s="47">
        <f>$B$4*(1+E$6)^$A34</f>
        <v/>
      </c>
      <c r="F34" s="47">
        <f>$B$4*(1+F$6)^$A34</f>
        <v/>
      </c>
    </row>
    <row r="35">
      <c r="A35" s="10" t="n">
        <v>29</v>
      </c>
      <c r="B35" s="47">
        <f>$B$4*(1+B$6)^$A35</f>
        <v/>
      </c>
      <c r="C35" s="47">
        <f>$B$4*(1+C$6)^$A35</f>
        <v/>
      </c>
      <c r="D35" s="47">
        <f>$B$4*(1+D$6)^$A35</f>
        <v/>
      </c>
      <c r="E35" s="47">
        <f>$B$4*(1+E$6)^$A35</f>
        <v/>
      </c>
      <c r="F35" s="47">
        <f>$B$4*(1+F$6)^$A35</f>
        <v/>
      </c>
    </row>
    <row r="36">
      <c r="A36" s="10" t="n">
        <v>30</v>
      </c>
      <c r="B36" s="47">
        <f>$B$4*(1+B$6)^$A36</f>
        <v/>
      </c>
      <c r="C36" s="47">
        <f>$B$4*(1+C$6)^$A36</f>
        <v/>
      </c>
      <c r="D36" s="47">
        <f>$B$4*(1+D$6)^$A36</f>
        <v/>
      </c>
      <c r="E36" s="47">
        <f>$B$4*(1+E$6)^$A36</f>
        <v/>
      </c>
      <c r="F36" s="47">
        <f>$B$4*(1+F$6)^$A36</f>
        <v/>
      </c>
    </row>
    <row r="38">
      <c r="A38" s="32" t="inlineStr">
        <is>
          <t>一次過投入到目標所需年數</t>
        </is>
      </c>
      <c r="B38" s="48">
        <f>LN($D$4/$B$4)/LN(1+B$6)</f>
        <v/>
      </c>
      <c r="C38" s="48">
        <f>LN($D$4/$B$4)/LN(1+C$6)</f>
        <v/>
      </c>
      <c r="D38" s="48">
        <f>LN($D$4/$B$4)/LN(1+D$6)</f>
        <v/>
      </c>
      <c r="E38" s="48">
        <f>LN($D$4/$B$4)/LN(1+E$6)</f>
        <v/>
      </c>
      <c r="F38" s="48">
        <f>LN($D$4/$B$4)/LN(1+F$6)</f>
        <v/>
      </c>
    </row>
    <row r="40">
      <c r="A40" s="3" t="inlineStr">
        <is>
          <t>加每月供款：到 $100,000 所需年數（每月月底供款，按月複利）</t>
        </is>
      </c>
    </row>
    <row r="41">
      <c r="A41" s="9" t="inlineStr">
        <is>
          <t>每月供款（US$）</t>
        </is>
      </c>
      <c r="B41" s="49">
        <f>B$6</f>
        <v/>
      </c>
      <c r="C41" s="49">
        <f>C$6</f>
        <v/>
      </c>
      <c r="D41" s="49">
        <f>D$6</f>
        <v/>
      </c>
      <c r="E41" s="49">
        <f>E$6</f>
        <v/>
      </c>
      <c r="F41" s="49">
        <f>F$6</f>
        <v/>
      </c>
    </row>
    <row r="42">
      <c r="A42" s="6" t="n">
        <v>0</v>
      </c>
      <c r="B42" s="50">
        <f>IFERROR(NPER(B$6/12,-$A42,-$B$4,$D$4)/12,"")</f>
        <v/>
      </c>
      <c r="C42" s="50">
        <f>IFERROR(NPER(C$6/12,-$A42,-$B$4,$D$4)/12,"")</f>
        <v/>
      </c>
      <c r="D42" s="50">
        <f>IFERROR(NPER(D$6/12,-$A42,-$B$4,$D$4)/12,"")</f>
        <v/>
      </c>
      <c r="E42" s="50">
        <f>IFERROR(NPER(E$6/12,-$A42,-$B$4,$D$4)/12,"")</f>
        <v/>
      </c>
      <c r="F42" s="50">
        <f>IFERROR(NPER(F$6/12,-$A42,-$B$4,$D$4)/12,"")</f>
        <v/>
      </c>
    </row>
    <row r="43">
      <c r="A43" s="6" t="n">
        <v>300</v>
      </c>
      <c r="B43" s="50">
        <f>IFERROR(NPER(B$6/12,-$A43,-$B$4,$D$4)/12,"")</f>
        <v/>
      </c>
      <c r="C43" s="50">
        <f>IFERROR(NPER(C$6/12,-$A43,-$B$4,$D$4)/12,"")</f>
        <v/>
      </c>
      <c r="D43" s="50">
        <f>IFERROR(NPER(D$6/12,-$A43,-$B$4,$D$4)/12,"")</f>
        <v/>
      </c>
      <c r="E43" s="50">
        <f>IFERROR(NPER(E$6/12,-$A43,-$B$4,$D$4)/12,"")</f>
        <v/>
      </c>
      <c r="F43" s="50">
        <f>IFERROR(NPER(F$6/12,-$A43,-$B$4,$D$4)/12,"")</f>
        <v/>
      </c>
    </row>
    <row r="44">
      <c r="A44" s="6" t="n">
        <v>500</v>
      </c>
      <c r="B44" s="50">
        <f>IFERROR(NPER(B$6/12,-$A44,-$B$4,$D$4)/12,"")</f>
        <v/>
      </c>
      <c r="C44" s="50">
        <f>IFERROR(NPER(C$6/12,-$A44,-$B$4,$D$4)/12,"")</f>
        <v/>
      </c>
      <c r="D44" s="50">
        <f>IFERROR(NPER(D$6/12,-$A44,-$B$4,$D$4)/12,"")</f>
        <v/>
      </c>
      <c r="E44" s="50">
        <f>IFERROR(NPER(E$6/12,-$A44,-$B$4,$D$4)/12,"")</f>
        <v/>
      </c>
      <c r="F44" s="50">
        <f>IFERROR(NPER(F$6/12,-$A44,-$B$4,$D$4)/12,"")</f>
        <v/>
      </c>
    </row>
    <row r="45">
      <c r="A45" s="6" t="n">
        <v>1000</v>
      </c>
      <c r="B45" s="50">
        <f>IFERROR(NPER(B$6/12,-$A45,-$B$4,$D$4)/12,"")</f>
        <v/>
      </c>
      <c r="C45" s="50">
        <f>IFERROR(NPER(C$6/12,-$A45,-$B$4,$D$4)/12,"")</f>
        <v/>
      </c>
      <c r="D45" s="50">
        <f>IFERROR(NPER(D$6/12,-$A45,-$B$4,$D$4)/12,"")</f>
        <v/>
      </c>
      <c r="E45" s="50">
        <f>IFERROR(NPER(E$6/12,-$A45,-$B$4,$D$4)/12,"")</f>
        <v/>
      </c>
      <c r="F45" s="50">
        <f>IFERROR(NPER(F$6/12,-$A45,-$B$4,$D$4)/12,"")</f>
        <v/>
      </c>
    </row>
    <row r="46">
      <c r="A46" s="2" t="inlineStr">
        <is>
          <t>重點：長期定期供款同再投資，比「一次過全押搏快」更重要；10 倍往往係十幾年複利＋持續供款嘅結果，唔係短期必然。</t>
        </is>
      </c>
    </row>
    <row r="48">
      <c r="A48" s="3" t="inlineStr">
        <is>
          <t>驗算例子：$10,000 起步＋每月 $500，年回報 7%（按月複利），10 年後</t>
        </is>
      </c>
    </row>
    <row r="49">
      <c r="A49" s="5" t="inlineStr">
        <is>
          <t>年回報</t>
        </is>
      </c>
      <c r="B49" s="7" t="n">
        <v>0.07000000000000001</v>
      </c>
    </row>
    <row r="50">
      <c r="A50" s="5" t="inlineStr">
        <is>
          <t>每月供款</t>
        </is>
      </c>
      <c r="B50" s="6" t="n">
        <v>500</v>
      </c>
    </row>
    <row r="51">
      <c r="A51" s="5" t="inlineStr">
        <is>
          <t>年期（年）</t>
        </is>
      </c>
      <c r="B51" s="51" t="n">
        <v>10</v>
      </c>
    </row>
    <row r="52">
      <c r="A52" s="5" t="inlineStr">
        <is>
          <t>期末價值</t>
        </is>
      </c>
      <c r="B52" s="52">
        <f>FV(B49/12,B51*12,-B50,-B4)</f>
        <v/>
      </c>
    </row>
    <row r="53">
      <c r="A53" s="5" t="inlineStr">
        <is>
          <t>自己總投入</t>
        </is>
      </c>
      <c r="B53" s="52">
        <f>B4+B50*12*B51</f>
        <v/>
      </c>
    </row>
    <row r="54">
      <c r="A54" s="5" t="inlineStr">
        <is>
          <t>複利增長部分</t>
        </is>
      </c>
      <c r="B54" s="52">
        <f>B52-B53</f>
        <v/>
      </c>
    </row>
    <row r="56">
      <c r="A56" s="3" t="inlineStr">
        <is>
          <t>要 10 倍，每年要幾多回報？（數學計算）</t>
        </is>
      </c>
    </row>
    <row r="57">
      <c r="A57" s="9" t="inlineStr">
        <is>
          <t>年期</t>
        </is>
      </c>
      <c r="B57" s="9" t="inlineStr">
        <is>
          <t>所需年回報</t>
        </is>
      </c>
    </row>
    <row r="58">
      <c r="A58" s="53" t="n">
        <v>3</v>
      </c>
      <c r="B58" s="54">
        <f>($D$4/$B$4)^(1/A58)-1</f>
        <v/>
      </c>
    </row>
    <row r="59">
      <c r="A59" s="53" t="n">
        <v>5</v>
      </c>
      <c r="B59" s="54">
        <f>($D$4/$B$4)^(1/A59)-1</f>
        <v/>
      </c>
    </row>
    <row r="60">
      <c r="A60" s="53" t="n">
        <v>10</v>
      </c>
      <c r="B60" s="54">
        <f>($D$4/$B$4)^(1/A60)-1</f>
        <v/>
      </c>
    </row>
    <row r="61">
      <c r="A61" s="53" t="n">
        <v>15</v>
      </c>
      <c r="B61" s="54">
        <f>($D$4/$B$4)^(1/A61)-1</f>
        <v/>
      </c>
    </row>
    <row r="62">
      <c r="A62" s="53" t="n">
        <v>20</v>
      </c>
      <c r="B62" s="54">
        <f>($D$4/$B$4)^(1/A62)-1</f>
        <v/>
      </c>
    </row>
    <row r="63">
      <c r="A63" s="53" t="n">
        <v>25</v>
      </c>
      <c r="B63" s="54">
        <f>($D$4/$B$4)^(1/A63)-1</f>
        <v/>
      </c>
    </row>
    <row r="64">
      <c r="A64" s="53" t="n">
        <v>30</v>
      </c>
      <c r="B64" s="54">
        <f>($D$4/$B$4)^(1/A64)-1</f>
        <v/>
      </c>
    </row>
    <row r="65">
      <c r="A65" s="2" t="inlineStr">
        <is>
          <t>參考（歷史數據，不保證將來）：S&amp;P 500 1926–2024 含股息平均年回報約 10.5%；最差 1 年滾動回報約 -43.8%；2008 年 -36.55%；2000 年代平均約 -0.9%／年；歷史上所有 15 年滾動期都係正回報。</t>
        </is>
      </c>
    </row>
    <row r="68">
      <c r="A68" s="3" t="inlineStr">
        <is>
          <t>蝕錢之後要賺幾多先返本？</t>
        </is>
      </c>
    </row>
    <row r="69">
      <c r="A69" s="9" t="inlineStr">
        <is>
          <t>虧損</t>
        </is>
      </c>
      <c r="B69" s="9" t="inlineStr">
        <is>
          <t>返本所需升幅</t>
        </is>
      </c>
      <c r="C69" s="9" t="inlineStr">
        <is>
          <t>$10,000 跌完剩</t>
        </is>
      </c>
      <c r="D69" s="9" t="inlineStr">
        <is>
          <t>要升返幾多錢</t>
        </is>
      </c>
    </row>
    <row r="70">
      <c r="A70" s="55" t="n">
        <v>-0.1</v>
      </c>
      <c r="B70" s="56">
        <f>1/(1+A70)-1</f>
        <v/>
      </c>
      <c r="C70" s="57">
        <f>$B$4*(1+A70)</f>
        <v/>
      </c>
      <c r="D70" s="57">
        <f>$B$4-C70</f>
        <v/>
      </c>
    </row>
    <row r="71">
      <c r="A71" s="55" t="n">
        <v>-0.2</v>
      </c>
      <c r="B71" s="56">
        <f>1/(1+A71)-1</f>
        <v/>
      </c>
      <c r="C71" s="57">
        <f>$B$4*(1+A71)</f>
        <v/>
      </c>
      <c r="D71" s="57">
        <f>$B$4-C71</f>
        <v/>
      </c>
    </row>
    <row r="72">
      <c r="A72" s="55" t="n">
        <v>-0.3</v>
      </c>
      <c r="B72" s="56">
        <f>1/(1+A72)-1</f>
        <v/>
      </c>
      <c r="C72" s="57">
        <f>$B$4*(1+A72)</f>
        <v/>
      </c>
      <c r="D72" s="57">
        <f>$B$4-C72</f>
        <v/>
      </c>
    </row>
    <row r="73">
      <c r="A73" s="58" t="n">
        <v>-0.5</v>
      </c>
      <c r="B73" s="58">
        <f>1/(1+A73)-1</f>
        <v/>
      </c>
      <c r="C73" s="59">
        <f>$B$4*(1+A73)</f>
        <v/>
      </c>
      <c r="D73" s="59">
        <f>$B$4-C73</f>
        <v/>
      </c>
    </row>
    <row r="74">
      <c r="A74" s="55" t="n">
        <v>-0.8</v>
      </c>
      <c r="B74" s="56">
        <f>1/(1+A74)-1</f>
        <v/>
      </c>
      <c r="C74" s="57">
        <f>$B$4*(1+A74)</f>
        <v/>
      </c>
      <c r="D74" s="57">
        <f>$B$4-C74</f>
        <v/>
      </c>
    </row>
    <row r="75">
      <c r="A75" s="55" t="n">
        <v>-0.9</v>
      </c>
      <c r="B75" s="56">
        <f>1/(1+A75)-1</f>
        <v/>
      </c>
      <c r="C75" s="57">
        <f>$B$4*(1+A75)</f>
        <v/>
      </c>
      <c r="D75" s="57">
        <f>$B$4-C75</f>
        <v/>
      </c>
    </row>
    <row r="76">
      <c r="A76" s="2" t="inlineStr">
        <is>
          <t>例：蝕 50%（$10,000 → $5,000）之後，要升 100% 先返到 $10,000。所以控制回撤比追高回報更重要。</t>
        </is>
      </c>
    </row>
  </sheetData>
  <conditionalFormatting sqref="B7:F36">
    <cfRule type="cellIs" priority="1" operator="greaterThanOrEqual" dxfId="4">
      <formula>$D$4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2026-10-18T12:56:19Z</dcterms:created>
  <dcterms:modified xmlns:dcterms="http://purl.org/dc/terms/" xmlns:xsi="http://www.w3.org/2001/XMLSchema-instance" xsi:type="dcterms:W3CDTF">2026-10-18T12:56:19Z</dcterms:modified>
</cp:coreProperties>
</file>